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comments1.xml" ContentType="application/vnd.openxmlformats-officedocument.spreadsheetml.comments+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425"/>
  <workbookPr/>
  <mc:AlternateContent xmlns:mc="http://schemas.openxmlformats.org/markup-compatibility/2006">
    <mc:Choice Requires="x15">
      <x15ac:absPath xmlns:x15ac="http://schemas.microsoft.com/office/spreadsheetml/2010/11/ac" url="D:\WORK\SPEC CÁP ĐIỆN\"/>
    </mc:Choice>
  </mc:AlternateContent>
  <xr:revisionPtr revIDLastSave="0" documentId="13_ncr:1_{5A6CD638-9521-488A-989C-7D9600D16B44}" xr6:coauthVersionLast="47" xr6:coauthVersionMax="47" xr10:uidLastSave="{00000000-0000-0000-0000-000000000000}"/>
  <bookViews>
    <workbookView xWindow="-110" yWindow="-110" windowWidth="18290" windowHeight="11020" tabRatio="935" firstSheet="24" activeTab="33" xr2:uid="{00000000-000D-0000-FFFF-FFFF00000000}"/>
  </bookViews>
  <sheets>
    <sheet name="GIỚI THIÊU" sheetId="41" r:id="rId1"/>
    <sheet name="SPTB1" sheetId="40" r:id="rId2"/>
    <sheet name="SPTB@" sheetId="42" r:id="rId3"/>
    <sheet name="DĐĐMCU" sheetId="44" r:id="rId4"/>
    <sheet name="DĐĐM AL" sheetId="45" r:id="rId5"/>
    <sheet name="DĐĐM Nhiều lõi PVC" sheetId="46" r:id="rId6"/>
    <sheet name="DĐĐM Nhiều lõi XLPE" sheetId="47" r:id="rId7"/>
    <sheet name="BẢNG 6" sheetId="48" r:id="rId8"/>
    <sheet name="HỆ SỐ HIỆU CHỈNH" sheetId="49" r:id="rId9"/>
    <sheet name="HỆ SỐ HIỆU CHỈNH (2)" sheetId="50" r:id="rId10"/>
    <sheet name="dòng ngắn mạch" sheetId="51" r:id="rId11"/>
    <sheet name="VC" sheetId="140" r:id="rId12"/>
    <sheet name="VCM" sheetId="141" r:id="rId13"/>
    <sheet name="CVVM" sheetId="142" r:id="rId14"/>
    <sheet name="VCmo&amp;VCmd" sheetId="143" r:id="rId15"/>
    <sheet name="CF" sheetId="52" r:id="rId16"/>
    <sheet name="AL" sheetId="53" r:id="rId17"/>
    <sheet name="CV 450-750V" sheetId="54" r:id="rId18"/>
    <sheet name="CV0.6.1kv" sheetId="55" r:id="rId19"/>
    <sheet name="DuCV 0.6.1kv (2)" sheetId="56" r:id="rId20"/>
    <sheet name="TrCV 0.6.1kv (3)" sheetId="57" r:id="rId21"/>
    <sheet name="QuCV 0.6.1kv (2)" sheetId="58" r:id="rId22"/>
    <sheet name="CXV 1x" sheetId="59" r:id="rId23"/>
    <sheet name="CXV 2x" sheetId="60" r:id="rId24"/>
    <sheet name="CXV 3x" sheetId="61" r:id="rId25"/>
    <sheet name="CXV 4x" sheetId="62" r:id="rId26"/>
    <sheet name="CXV 5x" sheetId="63" r:id="rId27"/>
    <sheet name="CXV 3x +1x" sheetId="64" r:id="rId28"/>
    <sheet name="CXV 4x +1x" sheetId="65" r:id="rId29"/>
    <sheet name="CXV 3x+2x" sheetId="66" r:id="rId30"/>
    <sheet name="CVV 1x " sheetId="67" r:id="rId31"/>
    <sheet name="CVV 2" sheetId="68" r:id="rId32"/>
    <sheet name="CVV 3" sheetId="69" r:id="rId33"/>
    <sheet name="CVV 4" sheetId="70" r:id="rId34"/>
    <sheet name="CVV 5" sheetId="71" r:id="rId35"/>
    <sheet name="CXV-DATA 1x" sheetId="72" r:id="rId36"/>
    <sheet name="CXV-DSTA 2x" sheetId="73" r:id="rId37"/>
    <sheet name="CXV-DSTA 3" sheetId="74" r:id="rId38"/>
    <sheet name="CXV-DSTA 4" sheetId="75" r:id="rId39"/>
    <sheet name="CXV-DSTA 3x +1x)" sheetId="76" r:id="rId40"/>
    <sheet name="CVV-DATA 1x" sheetId="77" r:id="rId41"/>
    <sheet name="CVV-DSTA 2x" sheetId="78" r:id="rId42"/>
    <sheet name="CVV-DSTA 3x" sheetId="79" r:id="rId43"/>
    <sheet name="CVV-DSTA 3x +1x" sheetId="81" r:id="rId44"/>
    <sheet name="CVV-DSTA 4x" sheetId="80" r:id="rId45"/>
    <sheet name="AV0.6.1kv (2)" sheetId="98" r:id="rId46"/>
    <sheet name="ABC 2x 0.6.1kv (3)" sheetId="99" r:id="rId47"/>
    <sheet name="ABC 3x 0.6.1kV" sheetId="100" r:id="rId48"/>
    <sheet name="ABC 4x 0.6.1kV" sheetId="101" r:id="rId49"/>
    <sheet name="AXV 1x" sheetId="102" r:id="rId50"/>
    <sheet name="AXV 2x" sheetId="103" r:id="rId51"/>
    <sheet name="AXV 3x" sheetId="104" r:id="rId52"/>
    <sheet name="AXV 4x" sheetId="105" r:id="rId53"/>
    <sheet name="AXV 5x" sheetId="106" r:id="rId54"/>
    <sheet name="AXV 3x +1x" sheetId="107" r:id="rId55"/>
    <sheet name="AXV 4x +1x" sheetId="108" r:id="rId56"/>
    <sheet name="AXV 3x+2x" sheetId="109" r:id="rId57"/>
    <sheet name="DVV 0.61kV" sheetId="82" r:id="rId58"/>
    <sheet name="DVV 0.61kV (2)" sheetId="83" r:id="rId59"/>
    <sheet name="DVV 0.61kV (3)" sheetId="84" r:id="rId60"/>
    <sheet name="DVV.Sc 0.61kV (5)" sheetId="85" r:id="rId61"/>
    <sheet name="DVV.Sc 0.61kV (2)" sheetId="86" r:id="rId62"/>
    <sheet name="DVV.Sc 0.61kV (3)" sheetId="87" r:id="rId63"/>
    <sheet name="DXV 0.61kV (5)" sheetId="88" r:id="rId64"/>
    <sheet name="DXV 0.61kV (2)" sheetId="89" r:id="rId65"/>
    <sheet name="DXV 0.61kV (4)" sheetId="90" r:id="rId66"/>
    <sheet name="DXV.sc 0.61kV (6)" sheetId="91" r:id="rId67"/>
    <sheet name="DXV.sc 0.61kV (2)" sheetId="92" r:id="rId68"/>
    <sheet name="DXV.sc 0.61kV (3)" sheetId="93" r:id="rId69"/>
    <sheet name="DXV-FRN 0.61kV (3)" sheetId="94" r:id="rId70"/>
    <sheet name="DXV-FRN 0.61kV (2)" sheetId="95" r:id="rId71"/>
    <sheet name="DXV.Sc-FRN 0.61kV (4)" sheetId="96" r:id="rId72"/>
    <sheet name="DXV.Sc-FRN 0.61kV (2)" sheetId="97" r:id="rId73"/>
    <sheet name="CV-FR" sheetId="110" r:id="rId74"/>
    <sheet name="CXV-FR 1x" sheetId="111" r:id="rId75"/>
    <sheet name="CXV-FR 2x" sheetId="112" r:id="rId76"/>
    <sheet name="CXV-FR 3x" sheetId="113" r:id="rId77"/>
    <sheet name="CXV-FR 4x " sheetId="114" r:id="rId78"/>
    <sheet name="CXV-FR 3x +1x" sheetId="115" r:id="rId79"/>
    <sheet name="CXL 1xA" sheetId="116" r:id="rId80"/>
    <sheet name="CXL 2xA" sheetId="117" r:id="rId81"/>
    <sheet name="CXL 3xA" sheetId="118" r:id="rId82"/>
    <sheet name="CXL 4xA" sheetId="119" r:id="rId83"/>
    <sheet name="CXL 3xA +1xB" sheetId="120" r:id="rId84"/>
    <sheet name="CV-FRN" sheetId="121" r:id="rId85"/>
    <sheet name="CXV-FRN 1x" sheetId="122" r:id="rId86"/>
    <sheet name="CXV-FRN 2" sheetId="123" r:id="rId87"/>
    <sheet name="CXV-FRN 3" sheetId="124" r:id="rId88"/>
    <sheet name="CXV-FRN 4" sheetId="125" r:id="rId89"/>
    <sheet name="CXV-FRN 3x +1x" sheetId="126" r:id="rId90"/>
    <sheet name="CXL-FRN 1x" sheetId="127" r:id="rId91"/>
    <sheet name="CXL-FRN 2x" sheetId="128" r:id="rId92"/>
    <sheet name="CXL-FRN 3x" sheetId="129" r:id="rId93"/>
    <sheet name="CXL-FRN 4x" sheetId="130" r:id="rId94"/>
    <sheet name="CXL-FRN 3x +1x" sheetId="131" r:id="rId95"/>
    <sheet name="SPTB khác)" sheetId="132" r:id="rId96"/>
    <sheet name="CHỨNG CHỈ" sheetId="134" r:id="rId97"/>
    <sheet name="CHỨNG CHỈ (2)" sheetId="135" r:id="rId98"/>
    <sheet name="HƯỚNG DẪN" sheetId="145" r:id="rId99"/>
  </sheets>
  <definedNames>
    <definedName name="_xlnm.Print_Area" localSheetId="46">'ABC 2x 0.6.1kv (3)'!$A$1:$O$71</definedName>
    <definedName name="_xlnm.Print_Area" localSheetId="47">'ABC 3x 0.6.1kV'!$A$1:$O$71</definedName>
    <definedName name="_xlnm.Print_Area" localSheetId="48">'ABC 4x 0.6.1kV'!$A$1:$O$71</definedName>
    <definedName name="_xlnm.Print_Area" localSheetId="16">AL!$A$1:$O$68</definedName>
    <definedName name="_xlnm.Print_Area" localSheetId="45">'AV0.6.1kv (2)'!$A$1:$O$69</definedName>
    <definedName name="_xlnm.Print_Area" localSheetId="49">'AXV 1x'!$A$1:$O$69</definedName>
    <definedName name="_xlnm.Print_Area" localSheetId="50">'AXV 2x'!$A$1:$O$69</definedName>
    <definedName name="_xlnm.Print_Area" localSheetId="51">'AXV 3x'!$A$1:$O$69</definedName>
    <definedName name="_xlnm.Print_Area" localSheetId="54">'AXV 3x +1x'!$A$1:$O$66</definedName>
    <definedName name="_xlnm.Print_Area" localSheetId="56">'AXV 3x+2x'!$A$1:$O$67</definedName>
    <definedName name="_xlnm.Print_Area" localSheetId="52">'AXV 4x'!$A$1:$O$69</definedName>
    <definedName name="_xlnm.Print_Area" localSheetId="55">'AXV 4x +1x'!$A$1:$O$67</definedName>
    <definedName name="_xlnm.Print_Area" localSheetId="53">'AXV 5x'!$A$1:$O$69</definedName>
    <definedName name="_xlnm.Print_Area" localSheetId="7">'BẢNG 6'!$A$1:$N$51</definedName>
    <definedName name="_xlnm.Print_Area" localSheetId="15">CF!$A$1:$O$67</definedName>
    <definedName name="_xlnm.Print_Area" localSheetId="96">'CHỨNG CHỈ'!$A$1:$O$77</definedName>
    <definedName name="_xlnm.Print_Area" localSheetId="97">'CHỨNG CHỈ (2)'!$A$1:$O$77</definedName>
    <definedName name="_xlnm.Print_Area" localSheetId="17">'CV 450-750V'!$A$1:$O$65</definedName>
    <definedName name="_xlnm.Print_Area" localSheetId="18">'CV0.6.1kv'!$A$1:$O$65</definedName>
    <definedName name="_xlnm.Print_Area" localSheetId="73">'CV-FR'!$A$1:$O$65</definedName>
    <definedName name="_xlnm.Print_Area" localSheetId="84">'CV-FRN'!$A$1:$N$65</definedName>
    <definedName name="_xlnm.Print_Area" localSheetId="30">'CVV 1x '!$A$1:$O$66</definedName>
    <definedName name="_xlnm.Print_Area" localSheetId="31">'CVV 2'!$A$1:$O$66</definedName>
    <definedName name="_xlnm.Print_Area" localSheetId="32">'CVV 3'!$A$1:$O$65</definedName>
    <definedName name="_xlnm.Print_Area" localSheetId="33">'CVV 4'!$A$1:$O$66</definedName>
    <definedName name="_xlnm.Print_Area" localSheetId="34">'CVV 5'!$A$1:$O$66</definedName>
    <definedName name="_xlnm.Print_Area" localSheetId="40">'CVV-DATA 1x'!$A$1:$O$68</definedName>
    <definedName name="_xlnm.Print_Area" localSheetId="41">'CVV-DSTA 2x'!$A$1:$O$66</definedName>
    <definedName name="_xlnm.Print_Area" localSheetId="42">'CVV-DSTA 3x'!$A$1:$O$66</definedName>
    <definedName name="_xlnm.Print_Area" localSheetId="43">'CVV-DSTA 3x +1x'!$A$1:$P$67</definedName>
    <definedName name="_xlnm.Print_Area" localSheetId="44">'CVV-DSTA 4x'!$A$1:$N$66</definedName>
    <definedName name="_xlnm.Print_Area" localSheetId="13">CVVM!$A$1:$O$61</definedName>
    <definedName name="_xlnm.Print_Area" localSheetId="79">'CXL 1xA'!$A$1:$O$65</definedName>
    <definedName name="_xlnm.Print_Area" localSheetId="80">'CXL 2xA'!$A$1:$O$65</definedName>
    <definedName name="_xlnm.Print_Area" localSheetId="81">'CXL 3xA'!$A$1:$O$65</definedName>
    <definedName name="_xlnm.Print_Area" localSheetId="83">'CXL 3xA +1xB'!$A$1:$O$58</definedName>
    <definedName name="_xlnm.Print_Area" localSheetId="82">'CXL 4xA'!$A$1:$O$65</definedName>
    <definedName name="_xlnm.Print_Area" localSheetId="90">'CXL-FRN 1x'!$A$1:$N$65</definedName>
    <definedName name="_xlnm.Print_Area" localSheetId="91">'CXL-FRN 2x'!$A$1:$N$65</definedName>
    <definedName name="_xlnm.Print_Area" localSheetId="92">'CXL-FRN 3x'!$A$1:$N$65</definedName>
    <definedName name="_xlnm.Print_Area" localSheetId="94">'CXL-FRN 3x +1x'!$A$1:$P$67</definedName>
    <definedName name="_xlnm.Print_Area" localSheetId="93">'CXL-FRN 4x'!$A$1:$N$65</definedName>
    <definedName name="_xlnm.Print_Area" localSheetId="22">'CXV 1x'!$A$1:$O$66</definedName>
    <definedName name="_xlnm.Print_Area" localSheetId="23">'CXV 2x'!$A$1:$O$66</definedName>
    <definedName name="_xlnm.Print_Area" localSheetId="24">'CXV 3x'!$A$1:$O$66</definedName>
    <definedName name="_xlnm.Print_Area" localSheetId="27">'CXV 3x +1x'!$A$1:$O$62</definedName>
    <definedName name="_xlnm.Print_Area" localSheetId="29">'CXV 3x+2x'!$A$1:$O$64</definedName>
    <definedName name="_xlnm.Print_Area" localSheetId="25">'CXV 4x'!$A$1:$O$66</definedName>
    <definedName name="_xlnm.Print_Area" localSheetId="28">'CXV 4x +1x'!$A$1:$O$64</definedName>
    <definedName name="_xlnm.Print_Area" localSheetId="26">'CXV 5x'!$A$1:$O$66</definedName>
    <definedName name="_xlnm.Print_Area" localSheetId="35">'CXV-DATA 1x'!$A$1:$O$68</definedName>
    <definedName name="_xlnm.Print_Area" localSheetId="36">'CXV-DSTA 2x'!$A$1:$P$66</definedName>
    <definedName name="_xlnm.Print_Area" localSheetId="37">'CXV-DSTA 3'!$A$1:$N$66</definedName>
    <definedName name="_xlnm.Print_Area" localSheetId="39">'CXV-DSTA 3x +1x)'!$A$1:$P$64</definedName>
    <definedName name="_xlnm.Print_Area" localSheetId="38">'CXV-DSTA 4'!$A$1:$N$66</definedName>
    <definedName name="_xlnm.Print_Area" localSheetId="74">'CXV-FR 1x'!$A$1:$O$65</definedName>
    <definedName name="_xlnm.Print_Area" localSheetId="75">'CXV-FR 2x'!$A$1:$O$65</definedName>
    <definedName name="_xlnm.Print_Area" localSheetId="76">'CXV-FR 3x'!$A$1:$O$65</definedName>
    <definedName name="_xlnm.Print_Area" localSheetId="78">'CXV-FR 3x +1x'!$A$1:$O$58</definedName>
    <definedName name="_xlnm.Print_Area" localSheetId="77">'CXV-FR 4x '!$A$1:$O$65</definedName>
    <definedName name="_xlnm.Print_Area" localSheetId="85">'CXV-FRN 1x'!$A$1:$N$65</definedName>
    <definedName name="_xlnm.Print_Area" localSheetId="86">'CXV-FRN 2'!$A$1:$N$63</definedName>
    <definedName name="_xlnm.Print_Area" localSheetId="87">'CXV-FRN 3'!$A$1:$N$65</definedName>
    <definedName name="_xlnm.Print_Area" localSheetId="89">'CXV-FRN 3x +1x'!$A$1:$P$62</definedName>
    <definedName name="_xlnm.Print_Area" localSheetId="88">'CXV-FRN 4'!$A$1:$N$65</definedName>
    <definedName name="_xlnm.Print_Area" localSheetId="4">'DĐĐM AL'!$A$1:$N$57</definedName>
    <definedName name="_xlnm.Print_Area" localSheetId="5">'DĐĐM Nhiều lõi PVC'!$A$1:$N$50</definedName>
    <definedName name="_xlnm.Print_Area" localSheetId="6">'DĐĐM Nhiều lõi XLPE'!$A$1:$N$51</definedName>
    <definedName name="_xlnm.Print_Area" localSheetId="3">DĐĐMCU!$A$1:$N$52</definedName>
    <definedName name="_xlnm.Print_Area" localSheetId="10">'dòng ngắn mạch'!$A$1:$N$64</definedName>
    <definedName name="_xlnm.Print_Area" localSheetId="19">'DuCV 0.6.1kv (2)'!$A$1:$O$72</definedName>
    <definedName name="_xlnm.Print_Area" localSheetId="57">'DVV 0.61kV'!$A$1:$O$64</definedName>
    <definedName name="_xlnm.Print_Area" localSheetId="58">'DVV 0.61kV (2)'!$A$1:$O$71</definedName>
    <definedName name="_xlnm.Print_Area" localSheetId="59">'DVV 0.61kV (3)'!$A$1:$O$66</definedName>
    <definedName name="_xlnm.Print_Area" localSheetId="61">'DVV.Sc 0.61kV (2)'!$A$1:$O$65</definedName>
    <definedName name="_xlnm.Print_Area" localSheetId="62">'DVV.Sc 0.61kV (3)'!$A$1:$O$69</definedName>
    <definedName name="_xlnm.Print_Area" localSheetId="60">'DVV.Sc 0.61kV (5)'!$A$1:$O$67</definedName>
    <definedName name="_xlnm.Print_Area" localSheetId="64">'DXV 0.61kV (2)'!$A$1:$O$68</definedName>
    <definedName name="_xlnm.Print_Area" localSheetId="65">'DXV 0.61kV (4)'!$A$1:$O$66</definedName>
    <definedName name="_xlnm.Print_Area" localSheetId="63">'DXV 0.61kV (5)'!$A$1:$O$66</definedName>
    <definedName name="_xlnm.Print_Area" localSheetId="67">'DXV.sc 0.61kV (2)'!$A$1:$O$69</definedName>
    <definedName name="_xlnm.Print_Area" localSheetId="68">'DXV.sc 0.61kV (3)'!$A$1:$O$66</definedName>
    <definedName name="_xlnm.Print_Area" localSheetId="66">'DXV.sc 0.61kV (6)'!$A$1:$O$64</definedName>
    <definedName name="_xlnm.Print_Area" localSheetId="72">'DXV.Sc-FRN 0.61kV (2)'!$A$1:$O$68</definedName>
    <definedName name="_xlnm.Print_Area" localSheetId="71">'DXV.Sc-FRN 0.61kV (4)'!$A$1:$M$68</definedName>
    <definedName name="_xlnm.Print_Area" localSheetId="70">'DXV-FRN 0.61kV (2)'!$A$1:$O$68</definedName>
    <definedName name="_xlnm.Print_Area" localSheetId="69">'DXV-FRN 0.61kV (3)'!$A$1:$N$69</definedName>
    <definedName name="_xlnm.Print_Area" localSheetId="0">'GIỚI THIÊU'!$A$1:$O$51</definedName>
    <definedName name="_xlnm.Print_Area" localSheetId="8">'HỆ SỐ HIỆU CHỈNH'!$A$1:$N$57</definedName>
    <definedName name="_xlnm.Print_Area" localSheetId="9">'HỆ SỐ HIỆU CHỈNH (2)'!$A$1:$N$41</definedName>
    <definedName name="_xlnm.Print_Area" localSheetId="98">'HƯỚNG DẪN'!$A$1:$O$77</definedName>
    <definedName name="_xlnm.Print_Area" localSheetId="21">'QuCV 0.6.1kv (2)'!$A$1:$O$72</definedName>
    <definedName name="_xlnm.Print_Area" localSheetId="95">'SPTB khác)'!$A$1:$O$77</definedName>
    <definedName name="_xlnm.Print_Area" localSheetId="2">'SPTB@'!$A$1:$O$71</definedName>
    <definedName name="_xlnm.Print_Area" localSheetId="1">SPTB1!$A$1:$O$67</definedName>
    <definedName name="_xlnm.Print_Area" localSheetId="20">'TrCV 0.6.1kv (3)'!$A$1:$O$72</definedName>
    <definedName name="_xlnm.Print_Area" localSheetId="11">VC!$A$1:$O$72</definedName>
    <definedName name="_xlnm.Print_Area" localSheetId="12">VCM!$A$1:$O$65</definedName>
    <definedName name="_xlnm.Print_Area" localSheetId="14">'VCmo&amp;VCmd'!$A$1:$O$60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R43" i="76" l="1"/>
  <c r="S43" i="76" s="1"/>
  <c r="Q43" i="76"/>
  <c r="R42" i="76"/>
  <c r="Q42" i="76"/>
  <c r="S42" i="76" s="1"/>
  <c r="R41" i="76"/>
  <c r="S41" i="76" s="1"/>
  <c r="Q41" i="76"/>
  <c r="R40" i="76"/>
  <c r="Q40" i="76"/>
  <c r="S40" i="76" s="1"/>
  <c r="R39" i="76"/>
  <c r="Q39" i="76"/>
  <c r="R38" i="76"/>
  <c r="Q38" i="76"/>
  <c r="S38" i="76" s="1"/>
  <c r="R37" i="76"/>
  <c r="Q37" i="76"/>
  <c r="R36" i="76"/>
  <c r="S36" i="76" s="1"/>
  <c r="Q36" i="76"/>
  <c r="R35" i="76"/>
  <c r="Q35" i="76"/>
  <c r="S35" i="76" s="1"/>
  <c r="R34" i="76"/>
  <c r="Q34" i="76"/>
  <c r="R33" i="76"/>
  <c r="Q33" i="76"/>
  <c r="S33" i="76" s="1"/>
  <c r="R32" i="76"/>
  <c r="Q32" i="76"/>
  <c r="S32" i="76" s="1"/>
  <c r="R31" i="76"/>
  <c r="Q31" i="76"/>
  <c r="R30" i="76"/>
  <c r="Q30" i="76"/>
  <c r="S30" i="76" s="1"/>
  <c r="R29" i="76"/>
  <c r="S29" i="76" s="1"/>
  <c r="Q29" i="76"/>
  <c r="R28" i="76"/>
  <c r="Q28" i="76"/>
  <c r="S28" i="76" s="1"/>
  <c r="S39" i="76" l="1"/>
  <c r="S31" i="76"/>
  <c r="S34" i="76"/>
  <c r="S37" i="76"/>
  <c r="Q27" i="105"/>
  <c r="R27" i="105" s="1"/>
  <c r="S27" i="105" s="1"/>
  <c r="Q28" i="105"/>
  <c r="R28" i="105"/>
  <c r="S28" i="105" s="1"/>
  <c r="Q29" i="105"/>
  <c r="R29" i="105" s="1"/>
  <c r="S29" i="105" s="1"/>
  <c r="Q30" i="105"/>
  <c r="R30" i="105" s="1"/>
  <c r="S30" i="105" s="1"/>
  <c r="Q31" i="105"/>
  <c r="R31" i="105" s="1"/>
  <c r="Q32" i="105"/>
  <c r="R32" i="105" s="1"/>
  <c r="Q33" i="105"/>
  <c r="R33" i="105" s="1"/>
  <c r="Q34" i="105"/>
  <c r="R34" i="105" s="1"/>
  <c r="Q35" i="105"/>
  <c r="R35" i="105" s="1"/>
  <c r="Q36" i="105"/>
  <c r="R36" i="105" s="1"/>
  <c r="Q37" i="105"/>
  <c r="R37" i="105" s="1"/>
  <c r="S37" i="105" l="1"/>
  <c r="T37" i="105" s="1"/>
  <c r="S36" i="105"/>
  <c r="T36" i="105"/>
  <c r="S35" i="105"/>
  <c r="T35" i="105" s="1"/>
  <c r="S34" i="105"/>
  <c r="T34" i="105" s="1"/>
  <c r="S33" i="105"/>
  <c r="T33" i="105" s="1"/>
  <c r="S31" i="105"/>
  <c r="T31" i="105"/>
  <c r="S32" i="105"/>
  <c r="T32" i="105" s="1"/>
  <c r="G32" i="111"/>
  <c r="G33" i="111"/>
  <c r="G31" i="111"/>
  <c r="G30" i="111"/>
  <c r="G29" i="111"/>
  <c r="H46" i="126" l="1"/>
  <c r="H47" i="126" s="1"/>
  <c r="H49" i="126" s="1"/>
  <c r="H44" i="126"/>
  <c r="H45" i="126" s="1"/>
  <c r="H42" i="126"/>
  <c r="H43" i="126" s="1"/>
  <c r="H40" i="126"/>
  <c r="H41" i="126" s="1"/>
  <c r="H38" i="126"/>
  <c r="H39" i="126" s="1"/>
  <c r="G56" i="126"/>
  <c r="G57" i="126" s="1"/>
  <c r="G53" i="126"/>
  <c r="G54" i="126" s="1"/>
  <c r="H57" i="126" s="1"/>
  <c r="G50" i="126"/>
  <c r="G51" i="126" s="1"/>
  <c r="G48" i="126"/>
  <c r="H51" i="126" s="1"/>
  <c r="H53" i="126" s="1"/>
  <c r="H55" i="126" s="1"/>
  <c r="G46" i="126"/>
  <c r="H48" i="126" s="1"/>
  <c r="H50" i="126" s="1"/>
  <c r="H52" i="126" s="1"/>
  <c r="G38" i="126"/>
  <c r="G35" i="126"/>
  <c r="H36" i="126" s="1"/>
  <c r="H37" i="126" s="1"/>
  <c r="H56" i="126" l="1"/>
  <c r="H54" i="126"/>
  <c r="K50" i="127"/>
  <c r="K49" i="127"/>
  <c r="K48" i="127"/>
  <c r="K47" i="127"/>
  <c r="K46" i="127"/>
  <c r="K45" i="127"/>
  <c r="K44" i="127"/>
  <c r="K43" i="127"/>
  <c r="K42" i="127"/>
  <c r="K41" i="127"/>
  <c r="K40" i="127"/>
  <c r="K39" i="127"/>
  <c r="K38" i="127"/>
  <c r="K37" i="127"/>
  <c r="K36" i="127"/>
  <c r="K35" i="127"/>
  <c r="K32" i="122" l="1"/>
  <c r="K34" i="122"/>
  <c r="K36" i="122"/>
  <c r="K38" i="122"/>
  <c r="K40" i="122"/>
  <c r="K42" i="122"/>
  <c r="K44" i="122"/>
  <c r="K46" i="122"/>
  <c r="K45" i="122"/>
  <c r="K43" i="122"/>
  <c r="K41" i="122"/>
  <c r="K39" i="122"/>
  <c r="K37" i="122"/>
  <c r="K35" i="122"/>
  <c r="K33" i="122"/>
  <c r="K31" i="122"/>
  <c r="K44" i="121"/>
  <c r="K45" i="121" l="1"/>
  <c r="K43" i="121"/>
  <c r="K41" i="121"/>
  <c r="K39" i="121"/>
  <c r="K37" i="121"/>
  <c r="K35" i="121"/>
  <c r="K33" i="121"/>
  <c r="K31" i="121"/>
  <c r="K42" i="121"/>
  <c r="K40" i="121"/>
  <c r="K38" i="121"/>
  <c r="K36" i="121"/>
  <c r="K34" i="121"/>
  <c r="K32" i="121"/>
  <c r="K30" i="121"/>
  <c r="G53" i="120" l="1"/>
  <c r="G54" i="120" s="1"/>
  <c r="H47" i="120"/>
  <c r="G43" i="120"/>
  <c r="H42" i="120"/>
  <c r="H38" i="120"/>
  <c r="H33" i="120"/>
  <c r="H34" i="120" s="1"/>
  <c r="H47" i="115"/>
  <c r="R47" i="115" s="1"/>
  <c r="H42" i="115"/>
  <c r="H38" i="115"/>
  <c r="R38" i="115" s="1"/>
  <c r="H33" i="115"/>
  <c r="H34" i="115" s="1"/>
  <c r="R34" i="115" s="1"/>
  <c r="G54" i="115"/>
  <c r="Q54" i="115" s="1"/>
  <c r="S54" i="115" s="1"/>
  <c r="G53" i="115"/>
  <c r="G43" i="115"/>
  <c r="R43" i="115"/>
  <c r="R44" i="115"/>
  <c r="R45" i="115"/>
  <c r="R46" i="115"/>
  <c r="R48" i="115"/>
  <c r="R49" i="115"/>
  <c r="R50" i="115"/>
  <c r="R51" i="115"/>
  <c r="R52" i="115"/>
  <c r="R53" i="115"/>
  <c r="R54" i="115"/>
  <c r="Q43" i="115"/>
  <c r="Q44" i="115"/>
  <c r="S44" i="115" s="1"/>
  <c r="Q45" i="115"/>
  <c r="S45" i="115" s="1"/>
  <c r="Q46" i="115"/>
  <c r="S46" i="115" s="1"/>
  <c r="Q47" i="115"/>
  <c r="Q48" i="115"/>
  <c r="Q49" i="115"/>
  <c r="S49" i="115" s="1"/>
  <c r="Q50" i="115"/>
  <c r="S50" i="115" s="1"/>
  <c r="Q51" i="115"/>
  <c r="S51" i="115" s="1"/>
  <c r="Q52" i="115"/>
  <c r="S52" i="115" s="1"/>
  <c r="Q53" i="115"/>
  <c r="S53" i="115" s="1"/>
  <c r="R41" i="115"/>
  <c r="Q41" i="115"/>
  <c r="S41" i="115" s="1"/>
  <c r="R40" i="115"/>
  <c r="Q40" i="115"/>
  <c r="R39" i="115"/>
  <c r="Q39" i="115"/>
  <c r="Q38" i="115"/>
  <c r="R37" i="115"/>
  <c r="Q37" i="115"/>
  <c r="R36" i="115"/>
  <c r="S36" i="115" s="1"/>
  <c r="Q36" i="115"/>
  <c r="R35" i="115"/>
  <c r="Q35" i="115"/>
  <c r="Q34" i="115"/>
  <c r="R33" i="115"/>
  <c r="Q33" i="115"/>
  <c r="R32" i="115"/>
  <c r="S32" i="115" s="1"/>
  <c r="Q32" i="115"/>
  <c r="R31" i="115"/>
  <c r="Q31" i="115"/>
  <c r="S31" i="115" s="1"/>
  <c r="R30" i="115"/>
  <c r="Q30" i="115"/>
  <c r="R29" i="115"/>
  <c r="Q29" i="115"/>
  <c r="S29" i="115" s="1"/>
  <c r="R42" i="115"/>
  <c r="Q42" i="115"/>
  <c r="F33" i="96"/>
  <c r="F34" i="96" s="1"/>
  <c r="F35" i="96" s="1"/>
  <c r="F36" i="96" s="1"/>
  <c r="F37" i="96" s="1"/>
  <c r="F38" i="96" s="1"/>
  <c r="F39" i="96" s="1"/>
  <c r="F40" i="96" s="1"/>
  <c r="F41" i="96" s="1"/>
  <c r="F42" i="96" s="1"/>
  <c r="F43" i="96" s="1"/>
  <c r="F44" i="96" s="1"/>
  <c r="F45" i="96" s="1"/>
  <c r="F46" i="96" s="1"/>
  <c r="F47" i="96" s="1"/>
  <c r="F48" i="96" s="1"/>
  <c r="F49" i="96" s="1"/>
  <c r="F50" i="96" s="1"/>
  <c r="F51" i="96" s="1"/>
  <c r="F52" i="96" s="1"/>
  <c r="F53" i="96" s="1"/>
  <c r="F54" i="96" s="1"/>
  <c r="F55" i="96" s="1"/>
  <c r="F56" i="96" s="1"/>
  <c r="F57" i="96" s="1"/>
  <c r="F58" i="96" s="1"/>
  <c r="F59" i="96" s="1"/>
  <c r="F60" i="96" s="1"/>
  <c r="G31" i="94"/>
  <c r="G32" i="94" s="1"/>
  <c r="G33" i="94" s="1"/>
  <c r="G34" i="94" s="1"/>
  <c r="G35" i="94" s="1"/>
  <c r="G36" i="94" s="1"/>
  <c r="G37" i="94" s="1"/>
  <c r="G38" i="94" s="1"/>
  <c r="G39" i="94" s="1"/>
  <c r="G40" i="94" s="1"/>
  <c r="G41" i="94" s="1"/>
  <c r="G42" i="94" s="1"/>
  <c r="G43" i="94" s="1"/>
  <c r="G44" i="94" s="1"/>
  <c r="G45" i="94" s="1"/>
  <c r="G46" i="94" s="1"/>
  <c r="G47" i="94" s="1"/>
  <c r="G48" i="94" s="1"/>
  <c r="G49" i="94" s="1"/>
  <c r="G50" i="94" s="1"/>
  <c r="G51" i="94" s="1"/>
  <c r="G52" i="94" s="1"/>
  <c r="G53" i="94" s="1"/>
  <c r="G54" i="94" s="1"/>
  <c r="G55" i="94" s="1"/>
  <c r="G56" i="94" s="1"/>
  <c r="G57" i="94" s="1"/>
  <c r="G58" i="94" s="1"/>
  <c r="G59" i="94" s="1"/>
  <c r="G60" i="94" s="1"/>
  <c r="G61" i="94" s="1"/>
  <c r="G62" i="94" s="1"/>
  <c r="G63" i="94" s="1"/>
  <c r="S47" i="115" l="1"/>
  <c r="S48" i="115"/>
  <c r="S30" i="115"/>
  <c r="S43" i="115"/>
  <c r="S42" i="115"/>
  <c r="S40" i="115"/>
  <c r="S39" i="115"/>
  <c r="T39" i="115" s="1"/>
  <c r="U39" i="115" s="1"/>
  <c r="S38" i="115"/>
  <c r="T38" i="115" s="1"/>
  <c r="U38" i="115" s="1"/>
  <c r="S37" i="115"/>
  <c r="S35" i="115"/>
  <c r="S34" i="115"/>
  <c r="S33" i="115"/>
  <c r="T33" i="115" s="1"/>
  <c r="U33" i="115" s="1"/>
  <c r="T53" i="115"/>
  <c r="U53" i="115" s="1"/>
  <c r="T54" i="115"/>
  <c r="U54" i="115" s="1"/>
  <c r="T52" i="115"/>
  <c r="U52" i="115" s="1"/>
  <c r="T51" i="115"/>
  <c r="U51" i="115" s="1"/>
  <c r="T50" i="115"/>
  <c r="U50" i="115" s="1"/>
  <c r="T49" i="115"/>
  <c r="U49" i="115" s="1"/>
  <c r="T48" i="115"/>
  <c r="U48" i="115" s="1"/>
  <c r="T47" i="115"/>
  <c r="U47" i="115" s="1"/>
  <c r="T46" i="115"/>
  <c r="U46" i="115" s="1"/>
  <c r="T45" i="115"/>
  <c r="U45" i="115" s="1"/>
  <c r="T44" i="115"/>
  <c r="U44" i="115" s="1"/>
  <c r="T43" i="115"/>
  <c r="U43" i="115" s="1"/>
  <c r="T37" i="115"/>
  <c r="U37" i="115" s="1"/>
  <c r="T29" i="115"/>
  <c r="U29" i="115" s="1"/>
  <c r="T34" i="115"/>
  <c r="U34" i="115" s="1"/>
  <c r="T30" i="115"/>
  <c r="U30" i="115" s="1"/>
  <c r="T35" i="115"/>
  <c r="U35" i="115" s="1"/>
  <c r="T40" i="115"/>
  <c r="U40" i="115" s="1"/>
  <c r="T31" i="115"/>
  <c r="U31" i="115" s="1"/>
  <c r="T41" i="115"/>
  <c r="U41" i="115" s="1"/>
  <c r="T32" i="115"/>
  <c r="U32" i="115" s="1"/>
  <c r="T36" i="115"/>
  <c r="U36" i="115" s="1"/>
  <c r="T42" i="115"/>
  <c r="U42" i="115" s="1"/>
  <c r="K35" i="93"/>
  <c r="K36" i="93" s="1"/>
  <c r="K37" i="93" s="1"/>
  <c r="K38" i="93" s="1"/>
  <c r="K39" i="93" s="1"/>
  <c r="K40" i="93" s="1"/>
  <c r="K41" i="93" s="1"/>
  <c r="K42" i="93" s="1"/>
  <c r="K43" i="93" s="1"/>
  <c r="K44" i="93" s="1"/>
  <c r="K45" i="93" s="1"/>
  <c r="K46" i="93" s="1"/>
  <c r="K47" i="93" s="1"/>
  <c r="K48" i="93" s="1"/>
  <c r="K49" i="93" s="1"/>
  <c r="K50" i="93" s="1"/>
  <c r="K51" i="93" s="1"/>
  <c r="K52" i="93" s="1"/>
  <c r="K53" i="93" s="1"/>
  <c r="K54" i="93" s="1"/>
  <c r="K55" i="93" s="1"/>
  <c r="K56" i="93" s="1"/>
  <c r="K57" i="93" s="1"/>
  <c r="K58" i="93" s="1"/>
  <c r="K59" i="93" s="1"/>
  <c r="K60" i="93" s="1"/>
  <c r="K61" i="93" s="1"/>
  <c r="K62" i="93" s="1"/>
  <c r="K49" i="90" l="1"/>
  <c r="K50" i="90" s="1"/>
  <c r="K51" i="90" s="1"/>
  <c r="K52" i="90" s="1"/>
  <c r="K53" i="90" s="1"/>
  <c r="K54" i="90" s="1"/>
  <c r="K55" i="90" s="1"/>
  <c r="K56" i="90" s="1"/>
  <c r="R33" i="84" l="1"/>
  <c r="T33" i="84" s="1"/>
  <c r="R37" i="84"/>
  <c r="T37" i="84" s="1"/>
  <c r="Q32" i="84"/>
  <c r="R32" i="84" s="1"/>
  <c r="Q33" i="84"/>
  <c r="Q34" i="84"/>
  <c r="R34" i="84" s="1"/>
  <c r="Q35" i="84"/>
  <c r="R35" i="84" s="1"/>
  <c r="Q36" i="84"/>
  <c r="R36" i="84" s="1"/>
  <c r="Q37" i="84"/>
  <c r="Q38" i="84"/>
  <c r="R38" i="84" s="1"/>
  <c r="Q39" i="84"/>
  <c r="R39" i="84" s="1"/>
  <c r="Q40" i="84"/>
  <c r="R40" i="84" s="1"/>
  <c r="Q31" i="84"/>
  <c r="R31" i="84" s="1"/>
  <c r="Q30" i="84"/>
  <c r="R30" i="84" s="1"/>
  <c r="Q29" i="84"/>
  <c r="R29" i="84" s="1"/>
  <c r="Q28" i="84"/>
  <c r="R28" i="84" s="1"/>
  <c r="Q27" i="84"/>
  <c r="R27" i="84" s="1"/>
  <c r="Q26" i="84"/>
  <c r="R26" i="84" s="1"/>
  <c r="R62" i="83"/>
  <c r="S62" i="83" s="1"/>
  <c r="Q68" i="83"/>
  <c r="R68" i="83" s="1"/>
  <c r="T68" i="83" s="1"/>
  <c r="R64" i="83"/>
  <c r="S64" i="83" s="1"/>
  <c r="R37" i="83"/>
  <c r="T37" i="83" s="1"/>
  <c r="R40" i="83"/>
  <c r="S40" i="83" s="1"/>
  <c r="R44" i="83"/>
  <c r="S44" i="83" s="1"/>
  <c r="Q67" i="83"/>
  <c r="R67" i="83" s="1"/>
  <c r="S67" i="83" s="1"/>
  <c r="Q66" i="83"/>
  <c r="R66" i="83" s="1"/>
  <c r="Q65" i="83"/>
  <c r="R65" i="83" s="1"/>
  <c r="S65" i="83" s="1"/>
  <c r="Q64" i="83"/>
  <c r="Q62" i="83"/>
  <c r="Q61" i="83"/>
  <c r="R61" i="83" s="1"/>
  <c r="S61" i="83" s="1"/>
  <c r="Q60" i="83"/>
  <c r="R60" i="83" s="1"/>
  <c r="S60" i="83" s="1"/>
  <c r="Q59" i="83"/>
  <c r="R59" i="83" s="1"/>
  <c r="S59" i="83" s="1"/>
  <c r="Q58" i="83"/>
  <c r="Q56" i="83"/>
  <c r="R56" i="83" s="1"/>
  <c r="Q55" i="83"/>
  <c r="R55" i="83" s="1"/>
  <c r="S55" i="83" s="1"/>
  <c r="Q54" i="83"/>
  <c r="R54" i="83" s="1"/>
  <c r="S54" i="83" s="1"/>
  <c r="Q53" i="83"/>
  <c r="R53" i="83" s="1"/>
  <c r="S53" i="83" s="1"/>
  <c r="Q52" i="83"/>
  <c r="R52" i="83" s="1"/>
  <c r="T52" i="83" s="1"/>
  <c r="Q50" i="83"/>
  <c r="R50" i="83" s="1"/>
  <c r="S50" i="83" s="1"/>
  <c r="Q49" i="83"/>
  <c r="R49" i="83" s="1"/>
  <c r="S49" i="83" s="1"/>
  <c r="Q48" i="83"/>
  <c r="R48" i="83" s="1"/>
  <c r="S48" i="83" s="1"/>
  <c r="Q47" i="83"/>
  <c r="R47" i="83" s="1"/>
  <c r="Q46" i="83"/>
  <c r="R46" i="83" s="1"/>
  <c r="S46" i="83" s="1"/>
  <c r="Q44" i="83"/>
  <c r="Q43" i="83"/>
  <c r="R43" i="83" s="1"/>
  <c r="S43" i="83" s="1"/>
  <c r="Q42" i="83"/>
  <c r="R42" i="83" s="1"/>
  <c r="Q41" i="83"/>
  <c r="R41" i="83" s="1"/>
  <c r="S41" i="83" s="1"/>
  <c r="Q40" i="83"/>
  <c r="Q38" i="83"/>
  <c r="R38" i="83" s="1"/>
  <c r="S38" i="83" s="1"/>
  <c r="Q37" i="83"/>
  <c r="Q36" i="83"/>
  <c r="R36" i="83" s="1"/>
  <c r="S36" i="83" s="1"/>
  <c r="Q35" i="83"/>
  <c r="R35" i="83" s="1"/>
  <c r="S35" i="83" s="1"/>
  <c r="Q34" i="83"/>
  <c r="Q33" i="83"/>
  <c r="R33" i="83" s="1"/>
  <c r="Q31" i="83"/>
  <c r="R31" i="83" s="1"/>
  <c r="T31" i="83" s="1"/>
  <c r="Q30" i="83"/>
  <c r="R30" i="83" s="1"/>
  <c r="S30" i="83" s="1"/>
  <c r="Q29" i="83"/>
  <c r="R29" i="83" s="1"/>
  <c r="T29" i="83" s="1"/>
  <c r="Q28" i="83"/>
  <c r="R28" i="83" s="1"/>
  <c r="S28" i="83" s="1"/>
  <c r="Q27" i="83"/>
  <c r="R27" i="83" s="1"/>
  <c r="Q26" i="83"/>
  <c r="R26" i="83" s="1"/>
  <c r="T26" i="83" s="1"/>
  <c r="G27" i="82"/>
  <c r="Q27" i="82" s="1"/>
  <c r="R27" i="82" s="1"/>
  <c r="G28" i="82"/>
  <c r="Q28" i="82" s="1"/>
  <c r="R28" i="82" s="1"/>
  <c r="G29" i="82"/>
  <c r="Q29" i="82" s="1"/>
  <c r="R29" i="82" s="1"/>
  <c r="G30" i="82"/>
  <c r="Q30" i="82" s="1"/>
  <c r="R30" i="82" s="1"/>
  <c r="G31" i="82"/>
  <c r="Q31" i="82" s="1"/>
  <c r="R31" i="82" s="1"/>
  <c r="G32" i="82"/>
  <c r="Q32" i="82" s="1"/>
  <c r="R32" i="82" s="1"/>
  <c r="T32" i="82" s="1"/>
  <c r="G33" i="82"/>
  <c r="Q33" i="82" s="1"/>
  <c r="R33" i="82" s="1"/>
  <c r="T33" i="82" s="1"/>
  <c r="G34" i="82"/>
  <c r="Q34" i="82" s="1"/>
  <c r="R34" i="82" s="1"/>
  <c r="T34" i="82" s="1"/>
  <c r="G35" i="82"/>
  <c r="Q35" i="82" s="1"/>
  <c r="R35" i="82" s="1"/>
  <c r="T35" i="82" s="1"/>
  <c r="G36" i="82"/>
  <c r="Q36" i="82" s="1"/>
  <c r="R36" i="82" s="1"/>
  <c r="T36" i="82" s="1"/>
  <c r="G37" i="82"/>
  <c r="Q37" i="82" s="1"/>
  <c r="R37" i="82" s="1"/>
  <c r="T37" i="82" s="1"/>
  <c r="G38" i="82"/>
  <c r="Q38" i="82" s="1"/>
  <c r="R38" i="82" s="1"/>
  <c r="T38" i="82" s="1"/>
  <c r="G39" i="82"/>
  <c r="Q39" i="82" s="1"/>
  <c r="R39" i="82" s="1"/>
  <c r="T39" i="82" s="1"/>
  <c r="G41" i="82"/>
  <c r="Q41" i="82" s="1"/>
  <c r="R41" i="82" s="1"/>
  <c r="T41" i="82" s="1"/>
  <c r="G42" i="82"/>
  <c r="Q42" i="82" s="1"/>
  <c r="R42" i="82" s="1"/>
  <c r="T42" i="82" s="1"/>
  <c r="G43" i="82"/>
  <c r="Q43" i="82" s="1"/>
  <c r="R43" i="82" s="1"/>
  <c r="T43" i="82" s="1"/>
  <c r="G44" i="82"/>
  <c r="Q44" i="82" s="1"/>
  <c r="R44" i="82" s="1"/>
  <c r="T44" i="82" s="1"/>
  <c r="G45" i="82"/>
  <c r="Q45" i="82" s="1"/>
  <c r="R45" i="82" s="1"/>
  <c r="T45" i="82" s="1"/>
  <c r="G47" i="82"/>
  <c r="Q47" i="82" s="1"/>
  <c r="R47" i="82" s="1"/>
  <c r="T47" i="82" s="1"/>
  <c r="G48" i="82"/>
  <c r="Q48" i="82" s="1"/>
  <c r="R48" i="82" s="1"/>
  <c r="T48" i="82" s="1"/>
  <c r="G49" i="82"/>
  <c r="Q49" i="82" s="1"/>
  <c r="R49" i="82" s="1"/>
  <c r="T49" i="82" s="1"/>
  <c r="G50" i="82"/>
  <c r="Q50" i="82" s="1"/>
  <c r="R50" i="82" s="1"/>
  <c r="T50" i="82" s="1"/>
  <c r="G51" i="82"/>
  <c r="Q51" i="82" s="1"/>
  <c r="R51" i="82" s="1"/>
  <c r="T51" i="82" s="1"/>
  <c r="G53" i="82"/>
  <c r="Q53" i="82" s="1"/>
  <c r="R53" i="82" s="1"/>
  <c r="T53" i="82" s="1"/>
  <c r="G54" i="82"/>
  <c r="Q54" i="82" s="1"/>
  <c r="R54" i="82" s="1"/>
  <c r="T54" i="82" s="1"/>
  <c r="G55" i="82"/>
  <c r="Q55" i="82" s="1"/>
  <c r="R55" i="82" s="1"/>
  <c r="T55" i="82" s="1"/>
  <c r="G56" i="82"/>
  <c r="Q56" i="82" s="1"/>
  <c r="R56" i="82" s="1"/>
  <c r="T56" i="82" s="1"/>
  <c r="G57" i="82"/>
  <c r="Q57" i="82" s="1"/>
  <c r="R57" i="82" s="1"/>
  <c r="T57" i="82" s="1"/>
  <c r="G59" i="82"/>
  <c r="Q59" i="82" s="1"/>
  <c r="R59" i="82" s="1"/>
  <c r="T59" i="82" s="1"/>
  <c r="G60" i="82"/>
  <c r="Q60" i="82" s="1"/>
  <c r="R60" i="82" s="1"/>
  <c r="T60" i="82" s="1"/>
  <c r="G61" i="82"/>
  <c r="Q61" i="82" s="1"/>
  <c r="R61" i="82" s="1"/>
  <c r="T61" i="82" s="1"/>
  <c r="G26" i="82"/>
  <c r="Q26" i="82" s="1"/>
  <c r="R26" i="82" s="1"/>
  <c r="E40" i="82"/>
  <c r="G40" i="82" s="1"/>
  <c r="Q40" i="82" s="1"/>
  <c r="R40" i="82" s="1"/>
  <c r="T40" i="82" s="1"/>
  <c r="E34" i="82"/>
  <c r="S30" i="82" l="1"/>
  <c r="T30" i="82"/>
  <c r="T40" i="84"/>
  <c r="S40" i="84"/>
  <c r="T36" i="84"/>
  <c r="S36" i="84"/>
  <c r="T32" i="84"/>
  <c r="S32" i="84"/>
  <c r="T27" i="82"/>
  <c r="S27" i="82"/>
  <c r="S29" i="82"/>
  <c r="T29" i="82"/>
  <c r="T27" i="83"/>
  <c r="S27" i="83"/>
  <c r="S39" i="84"/>
  <c r="T39" i="84"/>
  <c r="S35" i="84"/>
  <c r="T35" i="84"/>
  <c r="T31" i="82"/>
  <c r="S31" i="82"/>
  <c r="T26" i="82"/>
  <c r="S26" i="82"/>
  <c r="T28" i="82"/>
  <c r="S28" i="82"/>
  <c r="T33" i="83"/>
  <c r="S33" i="83"/>
  <c r="T42" i="83"/>
  <c r="S42" i="83"/>
  <c r="S47" i="83"/>
  <c r="T47" i="83"/>
  <c r="T56" i="83"/>
  <c r="S56" i="83"/>
  <c r="S66" i="83"/>
  <c r="T66" i="83"/>
  <c r="S38" i="84"/>
  <c r="T38" i="84"/>
  <c r="T34" i="84"/>
  <c r="S34" i="84"/>
  <c r="E46" i="82"/>
  <c r="S68" i="83"/>
  <c r="S37" i="84"/>
  <c r="S33" i="84"/>
  <c r="T34" i="83"/>
  <c r="T43" i="83"/>
  <c r="R34" i="83"/>
  <c r="S34" i="83" s="1"/>
  <c r="R58" i="83"/>
  <c r="S58" i="83" s="1"/>
  <c r="T26" i="84"/>
  <c r="S26" i="84"/>
  <c r="T27" i="84"/>
  <c r="S27" i="84"/>
  <c r="T28" i="84"/>
  <c r="S28" i="84"/>
  <c r="T29" i="84"/>
  <c r="S29" i="84"/>
  <c r="T30" i="84"/>
  <c r="S30" i="84"/>
  <c r="T31" i="84"/>
  <c r="S31" i="84"/>
  <c r="T59" i="83"/>
  <c r="T61" i="83"/>
  <c r="S37" i="83"/>
  <c r="S52" i="83"/>
  <c r="T55" i="83"/>
  <c r="T48" i="83"/>
  <c r="T60" i="83"/>
  <c r="T46" i="83"/>
  <c r="T49" i="83"/>
  <c r="T62" i="83"/>
  <c r="T65" i="83"/>
  <c r="T53" i="83"/>
  <c r="T41" i="83"/>
  <c r="T35" i="83"/>
  <c r="T36" i="83"/>
  <c r="T38" i="83"/>
  <c r="T50" i="83"/>
  <c r="T30" i="83"/>
  <c r="T40" i="83"/>
  <c r="T64" i="83"/>
  <c r="T54" i="83"/>
  <c r="T44" i="83"/>
  <c r="T67" i="83"/>
  <c r="S31" i="83"/>
  <c r="T28" i="83"/>
  <c r="S26" i="83"/>
  <c r="S29" i="83"/>
  <c r="L31" i="98"/>
  <c r="L32" i="98"/>
  <c r="L33" i="98"/>
  <c r="L34" i="98"/>
  <c r="L35" i="98"/>
  <c r="L36" i="98"/>
  <c r="L37" i="98"/>
  <c r="L38" i="98"/>
  <c r="L39" i="98"/>
  <c r="L30" i="98"/>
  <c r="L29" i="98"/>
  <c r="R38" i="109"/>
  <c r="Q38" i="109"/>
  <c r="S38" i="109" s="1"/>
  <c r="R37" i="109"/>
  <c r="Q37" i="109"/>
  <c r="R36" i="109"/>
  <c r="Q36" i="109"/>
  <c r="S36" i="109" s="1"/>
  <c r="R35" i="109"/>
  <c r="Q35" i="109"/>
  <c r="R34" i="109"/>
  <c r="Q34" i="109"/>
  <c r="S34" i="109" s="1"/>
  <c r="S33" i="109"/>
  <c r="T33" i="109" s="1"/>
  <c r="R33" i="109"/>
  <c r="Q33" i="109"/>
  <c r="R32" i="109"/>
  <c r="Q32" i="109"/>
  <c r="R31" i="109"/>
  <c r="Q31" i="109"/>
  <c r="R30" i="109"/>
  <c r="Q30" i="109"/>
  <c r="S30" i="109" s="1"/>
  <c r="R29" i="109"/>
  <c r="Q29" i="109"/>
  <c r="S29" i="109" s="1"/>
  <c r="R28" i="109"/>
  <c r="S28" i="109" s="1"/>
  <c r="T28" i="109" s="1"/>
  <c r="U28" i="109" s="1"/>
  <c r="Q28" i="109"/>
  <c r="R27" i="109"/>
  <c r="Q27" i="109"/>
  <c r="S27" i="109" s="1"/>
  <c r="T27" i="109" s="1"/>
  <c r="S36" i="107"/>
  <c r="T36" i="107" s="1"/>
  <c r="S37" i="108"/>
  <c r="S33" i="108"/>
  <c r="S34" i="107"/>
  <c r="T34" i="107" s="1"/>
  <c r="S31" i="108"/>
  <c r="S27" i="108"/>
  <c r="R37" i="108"/>
  <c r="Q37" i="108"/>
  <c r="R36" i="108"/>
  <c r="Q36" i="108"/>
  <c r="S36" i="108" s="1"/>
  <c r="R35" i="108"/>
  <c r="Q35" i="108"/>
  <c r="S35" i="108" s="1"/>
  <c r="R34" i="108"/>
  <c r="Q34" i="108"/>
  <c r="S34" i="108" s="1"/>
  <c r="T34" i="108" s="1"/>
  <c r="R33" i="108"/>
  <c r="Q33" i="108"/>
  <c r="R32" i="108"/>
  <c r="Q32" i="108"/>
  <c r="S32" i="108" s="1"/>
  <c r="R31" i="108"/>
  <c r="Q31" i="108"/>
  <c r="R30" i="108"/>
  <c r="Q30" i="108"/>
  <c r="S30" i="108" s="1"/>
  <c r="R29" i="108"/>
  <c r="Q29" i="108"/>
  <c r="S29" i="108" s="1"/>
  <c r="R28" i="108"/>
  <c r="Q28" i="108"/>
  <c r="S28" i="108" s="1"/>
  <c r="R27" i="108"/>
  <c r="Q27" i="108"/>
  <c r="R38" i="107"/>
  <c r="R39" i="107"/>
  <c r="Q38" i="107"/>
  <c r="S38" i="107" s="1"/>
  <c r="T38" i="107" s="1"/>
  <c r="Q39" i="107"/>
  <c r="S39" i="107" s="1"/>
  <c r="T39" i="107" s="1"/>
  <c r="S28" i="107"/>
  <c r="T28" i="107" s="1"/>
  <c r="S27" i="107"/>
  <c r="R28" i="107"/>
  <c r="R29" i="107"/>
  <c r="R30" i="107"/>
  <c r="R31" i="107"/>
  <c r="S31" i="107" s="1"/>
  <c r="R32" i="107"/>
  <c r="R33" i="107"/>
  <c r="R34" i="107"/>
  <c r="R35" i="107"/>
  <c r="S35" i="107" s="1"/>
  <c r="T35" i="107" s="1"/>
  <c r="R36" i="107"/>
  <c r="R37" i="107"/>
  <c r="R27" i="107"/>
  <c r="Q37" i="107"/>
  <c r="S37" i="107" s="1"/>
  <c r="T37" i="107" s="1"/>
  <c r="Q36" i="107"/>
  <c r="Q35" i="107"/>
  <c r="Q34" i="107"/>
  <c r="Q33" i="107"/>
  <c r="S33" i="107" s="1"/>
  <c r="T33" i="107" s="1"/>
  <c r="Q32" i="107"/>
  <c r="S32" i="107" s="1"/>
  <c r="Q31" i="107"/>
  <c r="Q30" i="107"/>
  <c r="S30" i="107" s="1"/>
  <c r="Q29" i="107"/>
  <c r="S29" i="107" s="1"/>
  <c r="Q28" i="107"/>
  <c r="Q27" i="107"/>
  <c r="Q37" i="106"/>
  <c r="R37" i="106" s="1"/>
  <c r="Q36" i="106"/>
  <c r="R36" i="106" s="1"/>
  <c r="Q35" i="106"/>
  <c r="R35" i="106" s="1"/>
  <c r="S35" i="106" s="1"/>
  <c r="R34" i="106"/>
  <c r="S34" i="106" s="1"/>
  <c r="Q34" i="106"/>
  <c r="Q33" i="106"/>
  <c r="R33" i="106" s="1"/>
  <c r="Q32" i="106"/>
  <c r="R32" i="106" s="1"/>
  <c r="S32" i="106" s="1"/>
  <c r="Q31" i="106"/>
  <c r="R31" i="106" s="1"/>
  <c r="Q30" i="106"/>
  <c r="R30" i="106" s="1"/>
  <c r="S30" i="106" s="1"/>
  <c r="Q29" i="106"/>
  <c r="R29" i="106" s="1"/>
  <c r="S29" i="106" s="1"/>
  <c r="Q28" i="106"/>
  <c r="R28" i="106" s="1"/>
  <c r="S28" i="106" s="1"/>
  <c r="Q27" i="106"/>
  <c r="R27" i="106" s="1"/>
  <c r="S27" i="106" s="1"/>
  <c r="R36" i="104"/>
  <c r="S36" i="104" s="1"/>
  <c r="R34" i="104"/>
  <c r="R30" i="104"/>
  <c r="S30" i="104" s="1"/>
  <c r="Q28" i="104"/>
  <c r="R28" i="104" s="1"/>
  <c r="S28" i="104" s="1"/>
  <c r="Q29" i="104"/>
  <c r="R29" i="104" s="1"/>
  <c r="S29" i="104" s="1"/>
  <c r="Q30" i="104"/>
  <c r="Q31" i="104"/>
  <c r="R31" i="104" s="1"/>
  <c r="Q32" i="104"/>
  <c r="R32" i="104" s="1"/>
  <c r="Q33" i="104"/>
  <c r="R33" i="104" s="1"/>
  <c r="Q34" i="104"/>
  <c r="Q35" i="104"/>
  <c r="R35" i="104" s="1"/>
  <c r="Q36" i="104"/>
  <c r="Q37" i="104"/>
  <c r="R37" i="104" s="1"/>
  <c r="Q27" i="104"/>
  <c r="R27" i="104" s="1"/>
  <c r="S27" i="104" s="1"/>
  <c r="Q37" i="101"/>
  <c r="Q38" i="101"/>
  <c r="Q30" i="101"/>
  <c r="Q31" i="101"/>
  <c r="Q32" i="101"/>
  <c r="Q33" i="101"/>
  <c r="Q34" i="101"/>
  <c r="Q35" i="101"/>
  <c r="Q36" i="101"/>
  <c r="Q29" i="101"/>
  <c r="Q29" i="100"/>
  <c r="Q30" i="100"/>
  <c r="Q31" i="100"/>
  <c r="Q32" i="100"/>
  <c r="Q33" i="100"/>
  <c r="Q34" i="100"/>
  <c r="Q35" i="100"/>
  <c r="Q28" i="100"/>
  <c r="Q28" i="99"/>
  <c r="Q29" i="99"/>
  <c r="Q30" i="99"/>
  <c r="Q31" i="99"/>
  <c r="Q32" i="99"/>
  <c r="Q33" i="99"/>
  <c r="Q27" i="99"/>
  <c r="K26" i="101"/>
  <c r="T35" i="104" l="1"/>
  <c r="S35" i="104"/>
  <c r="T31" i="107"/>
  <c r="U31" i="107" s="1"/>
  <c r="S31" i="104"/>
  <c r="T31" i="104"/>
  <c r="U32" i="107"/>
  <c r="T32" i="107"/>
  <c r="T29" i="107"/>
  <c r="U29" i="107" s="1"/>
  <c r="S37" i="104"/>
  <c r="T37" i="104" s="1"/>
  <c r="S33" i="104"/>
  <c r="T33" i="104"/>
  <c r="U30" i="107"/>
  <c r="T30" i="107"/>
  <c r="S32" i="104"/>
  <c r="T32" i="104"/>
  <c r="T36" i="104"/>
  <c r="T27" i="107"/>
  <c r="U27" i="107" s="1"/>
  <c r="U34" i="107"/>
  <c r="U28" i="107"/>
  <c r="S32" i="109"/>
  <c r="E52" i="82"/>
  <c r="G46" i="82"/>
  <c r="Q46" i="82" s="1"/>
  <c r="R46" i="82" s="1"/>
  <c r="T46" i="82" s="1"/>
  <c r="S34" i="104"/>
  <c r="T34" i="104" s="1"/>
  <c r="S31" i="109"/>
  <c r="S35" i="109"/>
  <c r="S37" i="109"/>
  <c r="T37" i="109" s="1"/>
  <c r="U37" i="109" s="1"/>
  <c r="T58" i="83"/>
  <c r="T38" i="109"/>
  <c r="U38" i="109" s="1"/>
  <c r="T32" i="109"/>
  <c r="U32" i="109" s="1"/>
  <c r="T34" i="109"/>
  <c r="U34" i="109" s="1"/>
  <c r="T29" i="109"/>
  <c r="U29" i="109" s="1"/>
  <c r="T35" i="109"/>
  <c r="U35" i="109" s="1"/>
  <c r="T30" i="109"/>
  <c r="U30" i="109" s="1"/>
  <c r="T36" i="109"/>
  <c r="U36" i="109" s="1"/>
  <c r="T31" i="109"/>
  <c r="U31" i="109" s="1"/>
  <c r="U33" i="109"/>
  <c r="U27" i="109"/>
  <c r="U39" i="107"/>
  <c r="U38" i="107"/>
  <c r="U37" i="107"/>
  <c r="U36" i="107"/>
  <c r="U35" i="107"/>
  <c r="U33" i="107"/>
  <c r="T35" i="108"/>
  <c r="U35" i="108" s="1"/>
  <c r="T36" i="108"/>
  <c r="U36" i="108" s="1"/>
  <c r="T37" i="108"/>
  <c r="U37" i="108" s="1"/>
  <c r="T32" i="108"/>
  <c r="U32" i="108" s="1"/>
  <c r="T27" i="108"/>
  <c r="U27" i="108" s="1"/>
  <c r="T28" i="108"/>
  <c r="U28" i="108" s="1"/>
  <c r="T33" i="108"/>
  <c r="U33" i="108" s="1"/>
  <c r="T29" i="108"/>
  <c r="U29" i="108" s="1"/>
  <c r="T30" i="108"/>
  <c r="U30" i="108" s="1"/>
  <c r="T31" i="108"/>
  <c r="U31" i="108" s="1"/>
  <c r="U34" i="108"/>
  <c r="S33" i="106"/>
  <c r="T33" i="106" s="1"/>
  <c r="S36" i="106"/>
  <c r="T36" i="106"/>
  <c r="S31" i="106"/>
  <c r="T31" i="106" s="1"/>
  <c r="T35" i="106"/>
  <c r="T34" i="106"/>
  <c r="T32" i="106"/>
  <c r="S37" i="106"/>
  <c r="T37" i="106" s="1"/>
  <c r="E58" i="82" l="1"/>
  <c r="G58" i="82" s="1"/>
  <c r="Q58" i="82" s="1"/>
  <c r="R58" i="82" s="1"/>
  <c r="T58" i="82" s="1"/>
  <c r="G52" i="82"/>
  <c r="Q52" i="82" s="1"/>
  <c r="R52" i="82" s="1"/>
  <c r="T52" i="82"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Administrator</author>
  </authors>
  <commentList>
    <comment ref="J32" authorId="0" shapeId="0" xr:uid="{E37A789C-7750-4D43-BBC9-F926BD491014}">
      <text>
        <r>
          <rPr>
            <b/>
            <sz val="9"/>
            <color indexed="81"/>
            <rFont val="Tahoma"/>
            <family val="2"/>
          </rPr>
          <t>Administrator:</t>
        </r>
        <r>
          <rPr>
            <sz val="9"/>
            <color indexed="81"/>
            <rFont val="Tahoma"/>
            <family val="2"/>
          </rPr>
          <t xml:space="preserve">
Hoá chép tương tự như CXV FRN 1xA</t>
        </r>
      </text>
    </comment>
  </commentList>
</comments>
</file>

<file path=xl/sharedStrings.xml><?xml version="1.0" encoding="utf-8"?>
<sst xmlns="http://schemas.openxmlformats.org/spreadsheetml/2006/main" count="9065" uniqueCount="1871">
  <si>
    <t>GIỚI THIỆU 43 COMPANY - BQP</t>
  </si>
  <si>
    <t>DÂY CÁP ĐIỆN Z43</t>
  </si>
  <si>
    <r>
      <rPr>
        <sz val="14"/>
        <rFont val="Times New Roman"/>
        <charset val="134"/>
      </rPr>
      <t xml:space="preserve">      </t>
    </r>
    <r>
      <rPr>
        <b/>
        <sz val="14"/>
        <rFont val="Times New Roman"/>
        <charset val="134"/>
      </rPr>
      <t xml:space="preserve">  </t>
    </r>
    <r>
      <rPr>
        <b/>
        <sz val="14"/>
        <color rgb="FFC00000"/>
        <rFont val="Times New Roman"/>
        <charset val="134"/>
      </rPr>
      <t>Nhà máy Z143</t>
    </r>
    <r>
      <rPr>
        <sz val="14"/>
        <rFont val="Times New Roman"/>
        <charset val="134"/>
      </rPr>
      <t xml:space="preserve"> được thành lập năm 1972, là nhà máy trực thuộc </t>
    </r>
    <r>
      <rPr>
        <b/>
        <sz val="14"/>
        <color rgb="FFC00000"/>
        <rFont val="Times New Roman"/>
        <charset val="134"/>
      </rPr>
      <t>Tổng cục Công nghiệp Quốc Phòng – Bộ Quốc Phòng</t>
    </r>
    <r>
      <rPr>
        <sz val="14"/>
        <rFont val="Times New Roman"/>
        <charset val="134"/>
      </rPr>
      <t xml:space="preserve">. Từ năm 2010, Bộ Quốc Phòng đã chuyển đổi mô hình hoạt động của nhà máy thành Công ty TNHH Một thành viên 43. Trong vài năm gần đây, nhà máy đã dần mở rộng ra thị trường dân sinh, trở thành đơn vị cung cấp dây cáp điện, cáp thông tin cho các công trình, nhà phân phối trên toàn quốc. Các sản phẩm của nhà máy được biết đến trên thị trường với thương hiệu </t>
    </r>
    <r>
      <rPr>
        <b/>
        <sz val="14"/>
        <color rgb="FFC00000"/>
        <rFont val="Times New Roman"/>
        <charset val="134"/>
      </rPr>
      <t xml:space="preserve">Dây Cáp Điện Z43 – Z43 Company. </t>
    </r>
    <r>
      <rPr>
        <sz val="14"/>
        <rFont val="Times New Roman"/>
        <charset val="134"/>
      </rPr>
      <t>Sau gần 50 năm hoạt động, các sản phẩm của nhà máy đã có mặt tại hầu hết công trình, dự án của Bộ Quốc Phòng và các đối tác ngoại giao của Bộ.</t>
    </r>
  </si>
  <si>
    <r>
      <rPr>
        <sz val="14"/>
        <color rgb="FF000000"/>
        <rFont val="Times New Roman"/>
        <charset val="134"/>
      </rPr>
      <t xml:space="preserve">       Được sự chấp thuận của</t>
    </r>
    <r>
      <rPr>
        <b/>
        <sz val="14"/>
        <color rgb="FFC00000"/>
        <rFont val="Times New Roman"/>
        <charset val="134"/>
      </rPr>
      <t xml:space="preserve"> Tổng cục Công nghiệp Quốc Phòng – Bộ Quốc Phòng</t>
    </r>
    <r>
      <rPr>
        <sz val="14"/>
        <color rgb="FF000000"/>
        <rFont val="Times New Roman"/>
        <charset val="134"/>
      </rPr>
      <t>, thương hiệu dây và cáp điện</t>
    </r>
    <r>
      <rPr>
        <sz val="14"/>
        <color rgb="FFC00000"/>
        <rFont val="Times New Roman"/>
        <charset val="134"/>
      </rPr>
      <t xml:space="preserve"> </t>
    </r>
    <r>
      <rPr>
        <b/>
        <sz val="14"/>
        <color rgb="FFC00000"/>
        <rFont val="Times New Roman"/>
        <charset val="134"/>
      </rPr>
      <t>Z43 Company</t>
    </r>
    <r>
      <rPr>
        <sz val="14"/>
        <color rgb="FF000000"/>
        <rFont val="Times New Roman"/>
        <charset val="134"/>
      </rPr>
      <t xml:space="preserve"> đã đưa ra thị trường dân sinh, phục phụ cho các ngành kinh tế quốc dân, tiêu dùng của xã hội và xuất khẩu. Với chất lượng sản phẩm đương đương ngoại nhập, dây chuyền sản xuất hiện đại, </t>
    </r>
    <r>
      <rPr>
        <b/>
        <sz val="14"/>
        <color rgb="FFC00000"/>
        <rFont val="Times New Roman"/>
        <charset val="134"/>
      </rPr>
      <t>Nhà máy Z143</t>
    </r>
    <r>
      <rPr>
        <sz val="14"/>
        <color rgb="FF000000"/>
        <rFont val="Times New Roman"/>
        <charset val="134"/>
      </rPr>
      <t xml:space="preserve"> đã chinh phục thị trường bằng chất lượng sản phầm tương đương ngoại nhập, được các khách hàng Việt Nam tin dùng, không những thế, thương hiệu </t>
    </r>
    <r>
      <rPr>
        <b/>
        <sz val="14"/>
        <color rgb="FFC00000"/>
        <rFont val="Times New Roman"/>
        <charset val="134"/>
      </rPr>
      <t>Z43 Company</t>
    </r>
    <r>
      <rPr>
        <sz val="14"/>
        <color rgb="FF000000"/>
        <rFont val="Times New Roman"/>
        <charset val="134"/>
      </rPr>
      <t xml:space="preserve"> còn vươn tới thị trường khu vực và thế giới.</t>
    </r>
  </si>
  <si>
    <r>
      <rPr>
        <sz val="14"/>
        <color theme="1"/>
        <rFont val="Times New Roman"/>
        <charset val="134"/>
      </rPr>
      <t xml:space="preserve">      Hiện nay, </t>
    </r>
    <r>
      <rPr>
        <b/>
        <sz val="14"/>
        <color rgb="FFC00000"/>
        <rFont val="Times New Roman"/>
        <charset val="134"/>
      </rPr>
      <t>Nhà máy Z143</t>
    </r>
    <r>
      <rPr>
        <sz val="14"/>
        <color theme="1"/>
        <rFont val="Times New Roman"/>
        <charset val="134"/>
      </rPr>
      <t xml:space="preserve"> có lực lượng cán bộ, công nhân có nhiều năm kinh nghiệm, trình độ chuyên môn cao. </t>
    </r>
    <r>
      <rPr>
        <b/>
        <sz val="14"/>
        <color rgb="FFC00000"/>
        <rFont val="Times New Roman"/>
        <charset val="134"/>
      </rPr>
      <t xml:space="preserve">Z43 Company </t>
    </r>
    <r>
      <rPr>
        <sz val="14"/>
        <color theme="1"/>
        <rFont val="Times New Roman"/>
        <charset val="134"/>
      </rPr>
      <t xml:space="preserve"> luôn tập trung đầu tư sử dụng những thiết bị sản xuất hiện đại. tiên tiến và hệ thống quản lý chất lượng nghiêm ngặt. Những sản phẩm được giám sát chặt chẽ từ khâu kiểm tra, lựa chọn nguyên liệu thô tới các giai đoạn sản xuất thành phẩm. Với hệ thống quản lý chất lượng ISO 9001: 2015, Nhà máy Z143 cam hết cung cấp cho khách hàng những sản phẩm với chất lượng tối đa, đáu ứng mọi thiêu chuẩn kỹ thuật về dẫn điện và chịu nhiệt. Các sản phẩm đã tạo uy tín nổi bật và được người Việt Nam tin dùng, tạo vị thế vững chắc không chỉ trung nước mà còn vươn tới thị trường khu vực và thế giới.</t>
    </r>
  </si>
  <si>
    <r>
      <rPr>
        <sz val="14"/>
        <color theme="1"/>
        <rFont val="Times New Roman"/>
        <charset val="134"/>
      </rPr>
      <t xml:space="preserve">      Hiện nay, </t>
    </r>
    <r>
      <rPr>
        <b/>
        <sz val="14"/>
        <color rgb="FFC00000"/>
        <rFont val="Times New Roman"/>
        <charset val="134"/>
      </rPr>
      <t xml:space="preserve">nhà máy Z143 </t>
    </r>
    <r>
      <rPr>
        <sz val="14"/>
        <color theme="1"/>
        <rFont val="Times New Roman"/>
        <charset val="134"/>
      </rPr>
      <t>sản xuất, cung cấp các sản phẩm: dây và cáp điện hạ thế, dây và cáp thông tin kim loại và quang học, cáp đồng trục, cáp mạng LAN, dây cáp truyền điện năng lượng mặt trời, dây cáp điện chậm cháy, chống cháy,… Trong đó, sản phẩm chủ lực là các dòng cáp điện hạ thế, dây điện dân dụng, phục vụ các công trình trong nước và xuất khẩu ra nước ngoài. Ngoài những sản phẩm hiện có, thương hiệu Z43 Company còn nhận sản xuất OEM theo yêu cầu kỹ thuật từ khách hàng, cung cấp đa dạng các loại dây và cáp phục vụ ngành công nghiệp phụ trợ.</t>
    </r>
  </si>
  <si>
    <t xml:space="preserve">      Dây và cáp điện phù hợp với quy chuẩn quốc gia QCVN 4:2009 và sửa đổi 1:2016 QCVN 4:2009/ BKHCN. Cáp cách điện bằng cao su, cáp hàn hồ quang đạt tiêu chuẩn TCVN 9615-6:2013. Thêm vào đó, Nhà máy luôn cập nhật những sản phẩm phù hợp với xu hướng phát triển của thị trường, sản xuất các loại cáp truyền tín hiệu bằng sợi quang học như Cáp sợi quang vào nhà thuê bao đạt TCVN 8696:2011, cáp thông tin kim loại dùng trong mạng điện thoại nội hạt đạt tiêu chuẩn TCVN 8238:2009. Cáp điện dùng trong hệ thống điện mặt trời đạt tiêu chuẩn BS EN 50618:2014, các dòng dây cáp chống cháy đáp ứng tiêu chuẩn IEC 60754 -2; IEC 60754 -1; IEC 60754 -3-24,…</t>
  </si>
  <si>
    <t>www.Z43-cable.vn          Địa chỉ: Thôn Liên Minh, Xã Thụy An, Huyện Ba Vì, Hà Nội.</t>
  </si>
  <si>
    <t>SẢN PHẨM TIÊU BIỂU</t>
  </si>
  <si>
    <t>CÁP TRẦN DÙNG CHO ĐƯỜNG DÂY TẢI ĐIỆN TRÊN KHÔNG, TIẾP ĐẤT</t>
  </si>
  <si>
    <t>Tiêu chuẩn áp dụng</t>
  </si>
  <si>
    <t>TCVN 5064 &amp; TCVN 5064/SĐ 1, TCVN 6483/IEC 60189/AMD1, TCVN 8090/IEC 62219</t>
  </si>
  <si>
    <t>Tổng quan</t>
  </si>
  <si>
    <t xml:space="preserve"> - Quy cách: Cu, AL</t>
  </si>
  <si>
    <t xml:space="preserve"> - Ruột dẫn: Đồng hoặc Nhôm</t>
  </si>
  <si>
    <t xml:space="preserve"> - Số lõi: 1</t>
  </si>
  <si>
    <t xml:space="preserve"> - Kiểu ruột dẫn: Bện tròn cấp 2</t>
  </si>
  <si>
    <r>
      <rPr>
        <sz val="13"/>
        <color theme="1"/>
        <rFont val="Times New Roman"/>
        <charset val="134"/>
      </rPr>
      <t xml:space="preserve"> - Cáp đồng trần : 4 đến 400mm</t>
    </r>
    <r>
      <rPr>
        <vertAlign val="superscript"/>
        <sz val="13"/>
        <color theme="1"/>
        <rFont val="Times New Roman"/>
        <charset val="134"/>
      </rPr>
      <t>2</t>
    </r>
  </si>
  <si>
    <r>
      <rPr>
        <sz val="13"/>
        <color theme="1"/>
        <rFont val="Times New Roman"/>
        <charset val="134"/>
      </rPr>
      <t xml:space="preserve"> - Cáp nhôm trần: 16 đến 400mm</t>
    </r>
    <r>
      <rPr>
        <vertAlign val="superscript"/>
        <sz val="13"/>
        <color theme="1"/>
        <rFont val="Times New Roman"/>
        <charset val="134"/>
      </rPr>
      <t>2</t>
    </r>
  </si>
  <si>
    <t xml:space="preserve"> - Dạng mẫu mã: Hình tròn.</t>
  </si>
  <si>
    <t xml:space="preserve"> - Đóng gói: Cuộn, Ru lô</t>
  </si>
  <si>
    <t xml:space="preserve"> - Ứng dụng: Để truyển tải điện năng, tần số công nghiệp, lắp đặt trên không, làm dây chống sét cho các trạm biến áp.</t>
  </si>
  <si>
    <t>CÁP ĐIỆN LỰC CÁCH ĐIỆN BẰNG CHẤY ĐIỆN MÔI RẮN, ĐỆN ÁP DANH ĐỊNH 0.6/1kV</t>
  </si>
  <si>
    <t>Tiêu chuẩn áp dụng:</t>
  </si>
  <si>
    <t>TCVN 5935 -1/IEC 60502-1, AS/NZS 5000.1</t>
  </si>
  <si>
    <t xml:space="preserve"> - Vật liêu cách điện: XLPE/PVC</t>
  </si>
  <si>
    <t xml:space="preserve"> - Ruột dẫn: Đồng hoặc Nhôm.</t>
  </si>
  <si>
    <t xml:space="preserve"> - Số lõi: 1, 2, 3, 4, 5.</t>
  </si>
  <si>
    <t xml:space="preserve"> - Kiểu ruột dẫn: Bên tròn hoặc có ép chặt cấp 2.</t>
  </si>
  <si>
    <t xml:space="preserve"> - Mặt cắt danh định:</t>
  </si>
  <si>
    <r>
      <rPr>
        <sz val="13"/>
        <color theme="1"/>
        <rFont val="Times New Roman"/>
        <charset val="134"/>
      </rPr>
      <t xml:space="preserve"> + Ruột dẫn đồng: 1.5 - 1000mm</t>
    </r>
    <r>
      <rPr>
        <vertAlign val="superscript"/>
        <sz val="13"/>
        <color theme="1"/>
        <rFont val="Times New Roman"/>
        <charset val="134"/>
      </rPr>
      <t>2</t>
    </r>
  </si>
  <si>
    <r>
      <rPr>
        <sz val="13"/>
        <color theme="1"/>
        <rFont val="Times New Roman"/>
        <charset val="134"/>
      </rPr>
      <t xml:space="preserve"> + Ruột dẫn nhôm: 10-1000mm</t>
    </r>
    <r>
      <rPr>
        <vertAlign val="superscript"/>
        <sz val="13"/>
        <color theme="1"/>
        <rFont val="Times New Roman"/>
        <charset val="134"/>
      </rPr>
      <t>2</t>
    </r>
  </si>
  <si>
    <t xml:space="preserve"> - Nhiệt độ làm việc của ruột dẫn: </t>
  </si>
  <si>
    <t xml:space="preserve"> + 75ºC Với cách điện PVC</t>
  </si>
  <si>
    <t xml:space="preserve"> + 90ºC Với cách điện XLPE</t>
  </si>
  <si>
    <t xml:space="preserve"> - Đóng gói: Cuộn, Rulo</t>
  </si>
  <si>
    <t xml:space="preserve"> - Ứng dụng: Dùng để truyền tải, phân phối điện năng trong dân dụng hoặc trong công nghiệp.</t>
  </si>
  <si>
    <t>CÁP CHẬM CHÁY, CHỐNG CHÁY</t>
  </si>
  <si>
    <t>TCVN 5935-1/IEC 60502-1, AS/NZS 5000.1, IEC 61034, IEC 60754, IEC 60331-21, IEC 60332-3-24,
IEC 60332-1-2, BS 6387</t>
  </si>
  <si>
    <t xml:space="preserve"> - Vật liệu cách điện: XLPE, Fr-PCX, LSZH </t>
  </si>
  <si>
    <t xml:space="preserve"> - Ruột dẫn: Đồng.</t>
  </si>
  <si>
    <t xml:space="preserve"> - Kiểu ruột dẫn: Bện tròn và bện tròn ép chặt cấp 2</t>
  </si>
  <si>
    <r>
      <rPr>
        <sz val="13"/>
        <color theme="1"/>
        <rFont val="Times New Roman"/>
        <charset val="134"/>
      </rPr>
      <t xml:space="preserve"> - Mặt cắt danh định: Ruột đồng từ 1.5-1000mm</t>
    </r>
    <r>
      <rPr>
        <vertAlign val="superscript"/>
        <sz val="13"/>
        <color theme="1"/>
        <rFont val="Times New Roman"/>
        <charset val="134"/>
      </rPr>
      <t>2</t>
    </r>
  </si>
  <si>
    <t xml:space="preserve"> - Điện áp danh định: 0.6/1 kV</t>
  </si>
  <si>
    <t xml:space="preserve"> - Nhiệt độ làm việc của ruột dẫn:</t>
  </si>
  <si>
    <t xml:space="preserve"> - Có tính năng chậm cháy lan </t>
  </si>
  <si>
    <t xml:space="preserve"> - Có tính năng chống cháy.</t>
  </si>
  <si>
    <t xml:space="preserve"> + Cáp chống cháy theo tiêu chuẩn TCVN/IEC chịu được môi trường cháy tối đa ở nhiệt độ 750ºC 
với thời gian lên đến 90 phút cáp vẫn duy trì mạch điện.</t>
  </si>
  <si>
    <t xml:space="preserve"> + Cáp chống cháy theo tiêu chuẩn BS chịu được môi trường cháy tối đa ở nhiệt độ 950ºC 
với thời gian lên đến 180 phút cáp vẫn uy trì mạch điện</t>
  </si>
  <si>
    <t xml:space="preserve"> + Đóng gói: Cuộn, Rulo</t>
  </si>
  <si>
    <t xml:space="preserve"> + Ứng dụng: Truyển tải điện năng cho hệ thống phân phối điện.
 Sử dụng cho các công trình có yêu cầu cao về an toàn cháy nổ</t>
  </si>
  <si>
    <t>CÁP ĐIỀU KHIỂN</t>
  </si>
  <si>
    <t>TCVN 6610-7 (IEC 30227-7) kiểu 74, kiểu 75, TCVN 5935/IEC 60502-1, IEC 60332-1-2, IEC 60332-3-24</t>
  </si>
  <si>
    <t xml:space="preserve"> - Quy cách: Có hoặc không có chống nhiễu</t>
  </si>
  <si>
    <t xml:space="preserve"> - Ruột dẫn: Đồng ủ mềm</t>
  </si>
  <si>
    <t xml:space="preserve"> - Số lõi: 2 đến 60</t>
  </si>
  <si>
    <t xml:space="preserve"> - Kiểu ruột dẫn: Bên xoắn nhiều sợi mềm cấp 2, cấp 5</t>
  </si>
  <si>
    <r>
      <rPr>
        <sz val="13"/>
        <color theme="1"/>
        <rFont val="Times New Roman"/>
        <charset val="134"/>
      </rPr>
      <t xml:space="preserve"> - Mặt cắt danh định: 0.5 đến 6.0mm</t>
    </r>
    <r>
      <rPr>
        <vertAlign val="superscript"/>
        <sz val="13"/>
        <color theme="1"/>
        <rFont val="Times New Roman"/>
        <charset val="134"/>
      </rPr>
      <t>2</t>
    </r>
  </si>
  <si>
    <t xml:space="preserve"> - Màn chắn chống nhiễu: Sợi đồng dệt lưới, băng đồng.</t>
  </si>
  <si>
    <t xml:space="preserve"> - Có tính năng chống cháy lan</t>
  </si>
  <si>
    <t xml:space="preserve"> - Điện áp danh định: 300/500V, 0.6/1kV</t>
  </si>
  <si>
    <t xml:space="preserve"> - Ứng dụng: Truyền tín hiệu điều khiển điện, giữa bộ phận điều khiển, bộ phận trung gian, 
bộ phận chấp hành, có tính năng chống nhiễu tố và độ tin cậy cao</t>
  </si>
  <si>
    <t>CÁP VẶN XOẮN ABC BỌC CÁCH ĐIỆN XLPE</t>
  </si>
  <si>
    <t>TCVN 6447.  Á/NZS 3560.1</t>
  </si>
  <si>
    <t xml:space="preserve"> - Quy cách: AL/XLPE</t>
  </si>
  <si>
    <t xml:space="preserve"> - Ruột dẫn: Nhôm</t>
  </si>
  <si>
    <t xml:space="preserve"> - Số lõi: 2, 3, 4.</t>
  </si>
  <si>
    <t xml:space="preserve"> - Kiểu ruột dẫn: Bện tròn nén chặt cấp 2</t>
  </si>
  <si>
    <r>
      <rPr>
        <sz val="13"/>
        <color theme="1"/>
        <rFont val="Times New Roman"/>
        <charset val="134"/>
      </rPr>
      <t xml:space="preserve"> - Mặt cắt danh định: Từ 10 đến 400mm</t>
    </r>
    <r>
      <rPr>
        <vertAlign val="superscript"/>
        <sz val="13"/>
        <color theme="1"/>
        <rFont val="Times New Roman"/>
        <charset val="134"/>
      </rPr>
      <t>2</t>
    </r>
  </si>
  <si>
    <t xml:space="preserve"> - Điện áp danh định: 0.6/1kV</t>
  </si>
  <si>
    <t xml:space="preserve"> - Nhiệt độ làm việc của ruột dẫn: 90ºC</t>
  </si>
  <si>
    <t xml:space="preserve"> - Ứng dụng: Dùng cho đường trục hạ thế, truyền tải điện năng cho hệ thống phân phối điện.</t>
  </si>
  <si>
    <t>DÂY ĐIỆN DÂN DỤNG</t>
  </si>
  <si>
    <t>TCVN 6610-3(IEC 60227-3), TCVn 6610-5 (IEC 60227-5), IEC 60332-3-24</t>
  </si>
  <si>
    <t xml:space="preserve"> - Vật liệu cách điện: PVC, Fr-PVC</t>
  </si>
  <si>
    <t xml:space="preserve"> - Kiểu ruột dẫn: Nhiều sợi bện tròn cấp 5, cấp 6.</t>
  </si>
  <si>
    <r>
      <rPr>
        <sz val="13"/>
        <color theme="1"/>
        <rFont val="Times New Roman"/>
        <charset val="134"/>
      </rPr>
      <t xml:space="preserve"> - Mặt cắt danh định: Ruột đồng từ 0.5-240mm</t>
    </r>
    <r>
      <rPr>
        <vertAlign val="superscript"/>
        <sz val="13"/>
        <color theme="1"/>
        <rFont val="Times New Roman"/>
        <charset val="134"/>
      </rPr>
      <t>2</t>
    </r>
  </si>
  <si>
    <t xml:space="preserve"> - Điện áp danh định: 300/500 V, 450/750 V</t>
  </si>
  <si>
    <t xml:space="preserve"> - Nhiệt độ làm việc của ruột dẫn: 75ºC, 90ºC </t>
  </si>
  <si>
    <t xml:space="preserve"> - Dạng mẫu mã: Hình tròn, Ovan( dẹt), Hoặc hình số 8.</t>
  </si>
  <si>
    <t xml:space="preserve"> + Ứng dụng: Sử dụng làm dây nguồn cho các thiết bị, công trình dân dụng, 
công nghiệp và sử dụng cho các mục đích khác... Sản phẩm có tính năng chậm cháy lan.</t>
  </si>
  <si>
    <t>DÒNG ĐIỆN ĐỊNH MỨC VÀ CÁC HỆ SỐ HIỆU CHỈNH</t>
  </si>
  <si>
    <t>BẢNG 1 DÒNG ĐIỆN ĐỊNH MỨC CỦA CÁP MỘT LÕI RUỘT ĐỒNG, CÁCH ĐIỆN PVC HOẶC XLPE, CÓ VỎ, KHÔNG GIÁP</t>
  </si>
  <si>
    <t>Tiết diện danh định của
 ruột dẫn</t>
  </si>
  <si>
    <t>Phương pháp lắp đặt</t>
  </si>
  <si>
    <t>Hai cáp 1 lõi</t>
  </si>
  <si>
    <t>Ba cáp 1 lõi</t>
  </si>
  <si>
    <t>Cách khoảng</t>
  </si>
  <si>
    <t>Tiếp xúc</t>
  </si>
  <si>
    <t>Tam giác</t>
  </si>
  <si>
    <t>Chạm nhau</t>
  </si>
  <si>
    <t>Ngang</t>
  </si>
  <si>
    <t>Đứng</t>
  </si>
  <si>
    <t>PVC</t>
  </si>
  <si>
    <t>XLPE</t>
  </si>
  <si>
    <r>
      <rPr>
        <b/>
        <sz val="10"/>
        <color theme="0"/>
        <rFont val="Times New Roman"/>
        <charset val="134"/>
      </rPr>
      <t>mm</t>
    </r>
    <r>
      <rPr>
        <b/>
        <vertAlign val="superscript"/>
        <sz val="11"/>
        <color theme="0"/>
        <rFont val="Times New Roman"/>
        <charset val="134"/>
      </rPr>
      <t>2</t>
    </r>
  </si>
  <si>
    <t>A</t>
  </si>
  <si>
    <t>-</t>
  </si>
  <si>
    <t>Dòng định mức này đúng cho điều kiện: nhiệt độ không khí 30ºC, nhiệt độ làm việc của lõi 70ºC (PVC); 90ºC (XLPE)</t>
  </si>
  <si>
    <t>BẢNG 2 DÒNG ĐIỆN ĐỊNH MỨC CỦA CÁP MỘT LÕI RUỘT NHÔM, CÁCH ĐIỆN PVC HOẶC XLPE, CÓ VỎ, KHÔNG GIÁP</t>
  </si>
  <si>
    <t>BẢNG 3 DÒNG ĐỊNH MỨCCỦA CÁP NHIỀU LÕI, CÁCH ĐIỆN PVC, CÓ VỎ BỌC, CÓ GIÁP HOẶC KHÔNGGIÁP</t>
  </si>
  <si>
    <t>Cáp ba lõi</t>
  </si>
  <si>
    <t>ĐỒNG ( CU)</t>
  </si>
  <si>
    <t>NHÔM (AL)</t>
  </si>
  <si>
    <t>Dòng định mức này đúng cho điều kiện: nhiệt độ không khí 30ºC, nhiệt độ làm việc của lõi 70ºC (PVC):</t>
  </si>
  <si>
    <t>BẢNG 4 DÒNG ĐỊNH MỨCCỦA CÁP NHIỀU LÕI, CÁCH ĐIỆN XLPE, CÓ VỎ BỌC, CÓ GIÁP HOẶC KHÔNGGIÁP</t>
  </si>
  <si>
    <t xml:space="preserve">Dòng định mức này đúng cho điều kiện: nhiệt độ không khí 30ºC, nhiệt độ làm việc của lõi 90ºC (XLPE); </t>
  </si>
  <si>
    <t>BẢNG 5 DÒNG ĐỊNH MỨC CỦA CÁP ĐIỀU KHIỂN NHIỀU LÕI, CÁCH ĐIỆN PVC HOẶC XLPE, CÓ VỎ BỌC, VÀ THÔNG SỐ HIỆU CHỈNH</t>
  </si>
  <si>
    <t>Tiết diện lõi</t>
  </si>
  <si>
    <t>CÁCH ĐIỆN</t>
  </si>
  <si>
    <t>Số lượng lõi</t>
  </si>
  <si>
    <t>Hệ số</t>
  </si>
  <si>
    <t>2-3</t>
  </si>
  <si>
    <t>4-5</t>
  </si>
  <si>
    <t>6-15</t>
  </si>
  <si>
    <t>16-30</t>
  </si>
  <si>
    <t>BẢNG 5 DÒNG ĐỊNH MỨCCỦA CÁP ĐIỀU KHIỂN NHIỀU LÕI, CÁCH ĐIỆN PVC HOẶC XLPE, CÓ VỎ BỌC, VÀ THÔNG SỐ HIỆU CHỈNH</t>
  </si>
  <si>
    <t>Tiết diện danh định của ruột dẫn.</t>
  </si>
  <si>
    <t>Lõi đơn/ Nhiều lõi</t>
  </si>
  <si>
    <t>Dòng định mức này đúng cho điều kiện: nhiệt độ đất 15ºC, nhiệt trở suất của đât 1.2K.m/W, nhiệt độ làm việc của lõi 70ºC (PVC); 90ºC (XLPE).</t>
  </si>
  <si>
    <t>BẢNG 7 HỆ SỐ HIỆU CHỈNH THEO NHIỆT ĐỘ CỦA DÂY DẪN TRONG MÔI TRƯỜNG KHÔNG KHÍ</t>
  </si>
  <si>
    <t>Nhiệt độ ruột dẫn lớn nhất (ºC)</t>
  </si>
  <si>
    <t>Cách điện</t>
  </si>
  <si>
    <t>Nhiệt độ không khí (ºC)</t>
  </si>
  <si>
    <t>BẢNG 8 HỆ SỐ HIỆU CHỈNH THEO NHIỆT ĐỘ CỦA DÂY DẪN TRONG MÔI TRƯỜNG ĐẤT</t>
  </si>
  <si>
    <t>BẢNG 9 HỆ SỐ HIỆU CHỈNH THEO NHIỆT TRỞ SUẤT CỦA ĐẤT</t>
  </si>
  <si>
    <t>Nhiệt trở suất của đất 
ºC.m/W</t>
  </si>
  <si>
    <t>Các hệ số hiệu chỉnh</t>
  </si>
  <si>
    <t>Cáp nhiều lõi 
chôn trực tiếp</t>
  </si>
  <si>
    <t>Hai hoặc ba cáp 1 lõi chôn trực tiếp</t>
  </si>
  <si>
    <t>Cáp nhiều lõi 
trong ống</t>
  </si>
  <si>
    <t>Hai cáp 1 lõi trong ống</t>
  </si>
  <si>
    <t>Ba cáp 1 lõi 
trong ống</t>
  </si>
  <si>
    <t>BẢNG 10 HỆ SỐ HIỆU CHỈNH THEO ĐỘ SÂU CHÔN CÁP</t>
  </si>
  <si>
    <t>Độ sâu lắp đặt
(m)</t>
  </si>
  <si>
    <t>Chôn trực tiếp</t>
  </si>
  <si>
    <t>Trong ống</t>
  </si>
  <si>
    <t>Đến 50m</t>
  </si>
  <si>
    <t>Trên 50 đến 300m</t>
  </si>
  <si>
    <t>Trên 300m</t>
  </si>
  <si>
    <t>Cáp một lõi</t>
  </si>
  <si>
    <t>Cáp nhiều lõi</t>
  </si>
  <si>
    <t>3.0 or More</t>
  </si>
  <si>
    <t>BẢNG 11 HỆ SỐ HIỆU CHỈNH CHO MỘT NHÓM CÓ HƠN MỘT MẠCH ĐIỆN HOẶC CÁP NHIỀU LÕI</t>
  </si>
  <si>
    <t>Bố trí 
(Các cặp đặt sát nhau)</t>
  </si>
  <si>
    <t>Số mạch điện hoặc số cáp nhiều lõi</t>
  </si>
  <si>
    <t>Bó trong không khí, trên bề 
mặt; Chôn chìm hoặc
được bao kín</t>
  </si>
  <si>
    <t>Hàng đơn trên tường hoặc 
máng cáp được đục lỗ</t>
  </si>
  <si>
    <t>Không có thêm hệ số 
suy giảm cho nhóm có 
nhiều hơn chín mạch 
hoặc cáp nhiều lõi
No further reduction</t>
  </si>
  <si>
    <t>Hàng đơn trên trần</t>
  </si>
  <si>
    <t>Hàng đơn nằm ngang hoặc 
trên máng đứng có đục lỗ</t>
  </si>
  <si>
    <t>Hàng trên hệ thống thang 
cáp, thanh dỡ..</t>
  </si>
  <si>
    <t>BẢNG 12 SỤT ÁP DÂY CHO 1A TRÊN 1M</t>
  </si>
  <si>
    <t>Độ sụt áp ( mV/A/m)</t>
  </si>
  <si>
    <r>
      <rPr>
        <b/>
        <sz val="11"/>
        <color theme="0"/>
        <rFont val="Times New Roman"/>
        <charset val="134"/>
      </rPr>
      <t>Tiết diện ruột dẫn
(mm</t>
    </r>
    <r>
      <rPr>
        <b/>
        <vertAlign val="superscript"/>
        <sz val="11"/>
        <color theme="0"/>
        <rFont val="Times New Roman"/>
        <charset val="134"/>
      </rPr>
      <t>2</t>
    </r>
    <r>
      <rPr>
        <b/>
        <sz val="11"/>
        <color theme="0"/>
        <rFont val="Times New Roman"/>
        <charset val="134"/>
      </rPr>
      <t>)</t>
    </r>
  </si>
  <si>
    <t>Mạch một pha</t>
  </si>
  <si>
    <t>Mạch ba pha cân bằng</t>
  </si>
  <si>
    <t>CosФ = 0.8</t>
  </si>
  <si>
    <t>CosФ = 0.35</t>
  </si>
  <si>
    <t>CosФ = 1.0</t>
  </si>
  <si>
    <t>Cu</t>
  </si>
  <si>
    <t>AL</t>
  </si>
  <si>
    <t>BẢNG 13 DÒNG NGẮN MẠCH TRONG 1 GIÂY CỦA DÂY DẪN</t>
  </si>
  <si>
    <t>Dòng ngắn mạch trong 1 giây
(t=1)</t>
  </si>
  <si>
    <t>Al</t>
  </si>
  <si>
    <r>
      <rPr>
        <b/>
        <sz val="11"/>
        <color theme="0"/>
        <rFont val="Times New Roman"/>
        <charset val="134"/>
      </rPr>
      <t>(mm</t>
    </r>
    <r>
      <rPr>
        <b/>
        <vertAlign val="superscript"/>
        <sz val="11"/>
        <color theme="0"/>
        <rFont val="Times New Roman"/>
        <charset val="134"/>
      </rPr>
      <t>2</t>
    </r>
    <r>
      <rPr>
        <b/>
        <sz val="11"/>
        <color theme="0"/>
        <rFont val="Times New Roman"/>
        <charset val="134"/>
      </rPr>
      <t>)</t>
    </r>
  </si>
  <si>
    <t>kA</t>
  </si>
  <si>
    <t>Có thể tính dòng ngắn mạch trong giây thứ t (t ≤ 5 s) theo công thức sau:</t>
  </si>
  <si>
    <t>CÁP VC 300/500 &amp; 450/750 V</t>
  </si>
  <si>
    <t>DÂY ĐƠN CỨNG, RUỘT ĐỒNG, CÁCH ĐIỆN PVC</t>
  </si>
  <si>
    <t>TIÊU CHUẨN ÁP DỤNG: TCVN 6610-3/ IEC 60227-3</t>
  </si>
  <si>
    <t>Cấu trúc: Cu/PVC</t>
  </si>
  <si>
    <t>1. Ruột dẫn: Dây đồng cứng - 1 sợi</t>
  </si>
  <si>
    <t>2. Vỏ bọc: Nhựa  PVC</t>
  </si>
  <si>
    <r>
      <rPr>
        <b/>
        <sz val="12"/>
        <color theme="8" tint="-0.499984740745262"/>
        <rFont val="Times New Roman"/>
        <charset val="134"/>
      </rPr>
      <t>Nhận biết cáp</t>
    </r>
    <r>
      <rPr>
        <b/>
        <sz val="12"/>
        <color theme="1"/>
        <rFont val="Times New Roman"/>
        <charset val="134"/>
      </rPr>
      <t>:</t>
    </r>
    <r>
      <rPr>
        <sz val="12"/>
        <color theme="1"/>
        <rFont val="Times New Roman"/>
        <charset val="134"/>
      </rPr>
      <t xml:space="preserve"> </t>
    </r>
  </si>
  <si>
    <t>Cách điện: Màu cách điện hoặc theo yêu cầu của khách hàng.</t>
  </si>
  <si>
    <t>Đặc tính cáp:</t>
  </si>
  <si>
    <t>Điện áp định mức (Uo/U): 300/500 V &amp; 450/750 V</t>
  </si>
  <si>
    <t>Điện áp thử: 2.5kV/5 phút</t>
  </si>
  <si>
    <t>Nhiệt độ ruột dẫn lớn nhất trong vận hành bình thường: 70°C</t>
  </si>
  <si>
    <t>Nhiệt độ ruột dẫn lớn nhất khi ngắn mạch trong thời gian tối đa 5s:</t>
  </si>
  <si>
    <t>140°C</t>
  </si>
  <si>
    <t>Thông số kĩ thuật:</t>
  </si>
  <si>
    <t>Tiết diện danh định</t>
  </si>
  <si>
    <t>Kết cấu ruột dẫn</t>
  </si>
  <si>
    <t>Cấp Điện áp</t>
  </si>
  <si>
    <t>Đường kính ruột dẫn gần đúng</t>
  </si>
  <si>
    <t>Chiều dày cách điện danh định</t>
  </si>
  <si>
    <t>Chiều dày vỏ bọc danh định</t>
  </si>
  <si>
    <t>Đường kính ngoài gần đúng</t>
  </si>
  <si>
    <t>Điện trở DC
tối đa của ruột dẫn ở 20°C</t>
  </si>
  <si>
    <t>Khối lượng gần đúng</t>
  </si>
  <si>
    <t>Mã</t>
  </si>
  <si>
    <t>mm2</t>
  </si>
  <si>
    <t>No</t>
  </si>
  <si>
    <t>V</t>
  </si>
  <si>
    <t>mm</t>
  </si>
  <si>
    <t>ῼ/Km</t>
  </si>
  <si>
    <t>Kg/Km</t>
  </si>
  <si>
    <t>VC 1x</t>
  </si>
  <si>
    <t>0,5</t>
  </si>
  <si>
    <t>300/500</t>
  </si>
  <si>
    <t>0,8</t>
  </si>
  <si>
    <t>0,6</t>
  </si>
  <si>
    <t>8,4</t>
  </si>
  <si>
    <t>0,75</t>
  </si>
  <si>
    <t>0,98</t>
  </si>
  <si>
    <t>24,5</t>
  </si>
  <si>
    <t>11,1</t>
  </si>
  <si>
    <t>1,0</t>
  </si>
  <si>
    <t>1,17</t>
  </si>
  <si>
    <t>18,1</t>
  </si>
  <si>
    <t>14</t>
  </si>
  <si>
    <t>1,5</t>
  </si>
  <si>
    <t>450/750</t>
  </si>
  <si>
    <t>1,4</t>
  </si>
  <si>
    <t>0,7</t>
  </si>
  <si>
    <t>12,1</t>
  </si>
  <si>
    <t>20</t>
  </si>
  <si>
    <t>2,5</t>
  </si>
  <si>
    <t>1,8</t>
  </si>
  <si>
    <t>7,41</t>
  </si>
  <si>
    <t>32</t>
  </si>
  <si>
    <t>4,0</t>
  </si>
  <si>
    <t>2,25</t>
  </si>
  <si>
    <t>4,61</t>
  </si>
  <si>
    <t>6,0</t>
  </si>
  <si>
    <t>2,78</t>
  </si>
  <si>
    <t>3,08</t>
  </si>
  <si>
    <t>66</t>
  </si>
  <si>
    <t>DÂY VCM 1x 300/500 V &amp; 450/750 V</t>
  </si>
  <si>
    <t>DÂY ĐƠN MỀM, RUỘT ĐỒNG, CÁCH ĐIỆN PVC</t>
  </si>
  <si>
    <t>TIÊU CHUẨN ÁP DỤNG:TCVN 6610-3/ IEC 60227-3</t>
  </si>
  <si>
    <t>1.Ruột dẫn: Đồng - bện cấp 2.(tiết diện dây từ 16mm² trở lên có nén</t>
  </si>
  <si>
    <t>2.Vỏ bọc: Nhựa PVC.</t>
  </si>
  <si>
    <t>Điện áp thử: 2,5kV/5 phút</t>
  </si>
  <si>
    <t xml:space="preserve">Nhiệt độ ruột dẫn lớn nhất trong vận hành bình thường: 70°C </t>
  </si>
  <si>
    <t xml:space="preserve">Nhiệt độ ruột dẫn lớn nhất khi ngắn mạch trong thời gian tối đa 5s: </t>
  </si>
  <si>
    <t xml:space="preserve"> - 140°C: Với ruột dẫn tiết diện lớn hơn 300 mm</t>
  </si>
  <si>
    <t xml:space="preserve"> - 160°C: Với ruột dẫn nhỏ hơn hoặc bằng 300 mm² </t>
  </si>
  <si>
    <t>Số sợi/ Đk Sọi gần đúng</t>
  </si>
  <si>
    <t>VCm 1x</t>
  </si>
  <si>
    <t>8,6</t>
  </si>
  <si>
    <t>11,4</t>
  </si>
  <si>
    <t>31</t>
  </si>
  <si>
    <t>7/20</t>
  </si>
  <si>
    <t>7/31</t>
  </si>
  <si>
    <t>7/48</t>
  </si>
  <si>
    <t>7/68</t>
  </si>
  <si>
    <t>7/97</t>
  </si>
  <si>
    <t>19/51</t>
  </si>
  <si>
    <t>19/67</t>
  </si>
  <si>
    <t>19/85</t>
  </si>
  <si>
    <t>19/107</t>
  </si>
  <si>
    <t>37/66</t>
  </si>
  <si>
    <t>37/86</t>
  </si>
  <si>
    <t>Cu/PVC/PVC 300/500V (VCmt/CVVm)</t>
  </si>
  <si>
    <t>CÁP MỀM TRÒN 2,3,4,5 LÕI RUỘT ĐỒNG, CÁCH ĐIỆN PVC, VỎ BỌC PVC</t>
  </si>
  <si>
    <t>TIÊU CHUẨN ÁP DỤNG: TCVN 6610-5/ IEC 60227-5</t>
  </si>
  <si>
    <t>Cấu trúc: Cu/PVC/PVC</t>
  </si>
  <si>
    <t>1. Ruột dẫn: Sợi đồng mền xoắn chùm - Cấp 5.</t>
  </si>
  <si>
    <t>2. Cách điện: Nhựa PVC.</t>
  </si>
  <si>
    <t>3. Vỏ bọc: Nhựa PVC.</t>
  </si>
  <si>
    <t>Cách điện: Màu cách điện, đỏ vàng đen, lam, lục, trắng hoặc theo yêu cầu của khách hàng.</t>
  </si>
  <si>
    <t>Vỏ bọc: Màu đen hoặc theo yêu cầu khách hàng.</t>
  </si>
  <si>
    <t>Điện áp định mức (Uo/U): 0.6/1kV</t>
  </si>
  <si>
    <t>Nhiệt độ ruột dẫn lớn nhất khi ngắn mạch trong thời gian tối đa 5s: 160°C</t>
  </si>
  <si>
    <t>No/mm</t>
  </si>
  <si>
    <t>VCmt/CVVm</t>
  </si>
  <si>
    <t>2x0,75</t>
  </si>
  <si>
    <t>2 x 23/0,197</t>
  </si>
  <si>
    <t>0,92</t>
  </si>
  <si>
    <t>56</t>
  </si>
  <si>
    <t>2x1.0</t>
  </si>
  <si>
    <t>2 x 30/0,197</t>
  </si>
  <si>
    <t>1,13</t>
  </si>
  <si>
    <t>19,5</t>
  </si>
  <si>
    <t>65</t>
  </si>
  <si>
    <t>2x1,5</t>
  </si>
  <si>
    <t>2 x 30/0,24</t>
  </si>
  <si>
    <t>1,31</t>
  </si>
  <si>
    <t>13,3</t>
  </si>
  <si>
    <t>87</t>
  </si>
  <si>
    <t>2x2,5</t>
  </si>
  <si>
    <t>2 x 50/0,24</t>
  </si>
  <si>
    <t>1,58</t>
  </si>
  <si>
    <t>7,98</t>
  </si>
  <si>
    <t>135</t>
  </si>
  <si>
    <t>2x4.0</t>
  </si>
  <si>
    <t>2 x 80/0,24</t>
  </si>
  <si>
    <t>2,04</t>
  </si>
  <si>
    <t>4,95</t>
  </si>
  <si>
    <t>186</t>
  </si>
  <si>
    <t>2x6.0</t>
  </si>
  <si>
    <t>2 x 120/0,24</t>
  </si>
  <si>
    <t>2,59</t>
  </si>
  <si>
    <t>3,3</t>
  </si>
  <si>
    <t>267</t>
  </si>
  <si>
    <t>3x0.75</t>
  </si>
  <si>
    <t>3 x 23/0,197</t>
  </si>
  <si>
    <t>3,17</t>
  </si>
  <si>
    <t>73</t>
  </si>
  <si>
    <t>3x1.0</t>
  </si>
  <si>
    <t>3 x 30/0,197</t>
  </si>
  <si>
    <t>4,23</t>
  </si>
  <si>
    <t>85</t>
  </si>
  <si>
    <t>3x1.5</t>
  </si>
  <si>
    <t>3 x 30/0,24</t>
  </si>
  <si>
    <t>118</t>
  </si>
  <si>
    <t>3x2.5</t>
  </si>
  <si>
    <t>3 x 50/0,24</t>
  </si>
  <si>
    <t>181</t>
  </si>
  <si>
    <t>3x4.0</t>
  </si>
  <si>
    <t>3 x 80/0,24</t>
  </si>
  <si>
    <t>243</t>
  </si>
  <si>
    <t>3x6.0</t>
  </si>
  <si>
    <t>3 x 120/0,24</t>
  </si>
  <si>
    <t>314</t>
  </si>
  <si>
    <t>4x0.75</t>
  </si>
  <si>
    <t>4 x 23/0,197</t>
  </si>
  <si>
    <t>88</t>
  </si>
  <si>
    <t>4x1.0</t>
  </si>
  <si>
    <t>4 x 30/0,197</t>
  </si>
  <si>
    <t>107</t>
  </si>
  <si>
    <t>4x1.5</t>
  </si>
  <si>
    <t>4 x 30/0,24</t>
  </si>
  <si>
    <t>148</t>
  </si>
  <si>
    <t>4x2.5</t>
  </si>
  <si>
    <t>4 x 50/0,24</t>
  </si>
  <si>
    <t>220</t>
  </si>
  <si>
    <t>4x4.0</t>
  </si>
  <si>
    <t>4 x 80/0,24</t>
  </si>
  <si>
    <t>305</t>
  </si>
  <si>
    <t>4x6.0</t>
  </si>
  <si>
    <t>4 x 120/0,24</t>
  </si>
  <si>
    <t>420</t>
  </si>
  <si>
    <t>5x0.75</t>
  </si>
  <si>
    <t>5 x 23/0,197</t>
  </si>
  <si>
    <t>108</t>
  </si>
  <si>
    <t>5x1.0</t>
  </si>
  <si>
    <t>5 x 30/0,197</t>
  </si>
  <si>
    <t>126</t>
  </si>
  <si>
    <t>5x1.5</t>
  </si>
  <si>
    <t>5 x 30/0,24</t>
  </si>
  <si>
    <t>180</t>
  </si>
  <si>
    <t>5x2.5</t>
  </si>
  <si>
    <t>5 x 50/0,24</t>
  </si>
  <si>
    <t>5x4.0</t>
  </si>
  <si>
    <t>5 x 80/0,24</t>
  </si>
  <si>
    <t>370</t>
  </si>
  <si>
    <t>5x6.0</t>
  </si>
  <si>
    <t>5 x120/0,24</t>
  </si>
  <si>
    <t>501</t>
  </si>
  <si>
    <t>VCmo 2x - 300/500 V</t>
  </si>
  <si>
    <t>CÁP MỀM DẸT (OVAN), 2 LÕI RUỘT ĐỒNG, CÁCH ĐIỆN PVC, VỎ BỌC PVC</t>
  </si>
  <si>
    <t>TIÊU CHUẨN ÁP DỤNG: TCVN 6610-5 : 2000 (IEC 227-5)</t>
  </si>
  <si>
    <t>2. Cách điện: Nhựa PVC</t>
  </si>
  <si>
    <t>Cách điện: Màu cách điện Vàng, đỏ</t>
  </si>
  <si>
    <t>Vỏ bọc: Màu vàng hoặc theo yêu cầu khách hàng.</t>
  </si>
  <si>
    <t>Điện áp định mức (Uo/U): 300/500V</t>
  </si>
  <si>
    <t>Kích thước ngoài gần đúng</t>
  </si>
  <si>
    <t>Điện trở DC
tối đa của ruột dẫn ở 20oC</t>
  </si>
  <si>
    <t>VCmo</t>
  </si>
  <si>
    <t>2x0.5</t>
  </si>
  <si>
    <t>2 x 16/0,197</t>
  </si>
  <si>
    <t>33,4</t>
  </si>
  <si>
    <t>2x0.75</t>
  </si>
  <si>
    <t>40,5</t>
  </si>
  <si>
    <t>47,2</t>
  </si>
  <si>
    <t>2x1.5</t>
  </si>
  <si>
    <t>54,3</t>
  </si>
  <si>
    <t>2x2.5</t>
  </si>
  <si>
    <t>71,5</t>
  </si>
  <si>
    <t>1,1</t>
  </si>
  <si>
    <t>108,2</t>
  </si>
  <si>
    <t>1,2</t>
  </si>
  <si>
    <t>VCmd 2x - 300/500 V</t>
  </si>
  <si>
    <t>DÂY SÚP DÍNH, 2 LÕI RUỘT ĐỒNG, VỎ BỌC PVC</t>
  </si>
  <si>
    <t>VCmd</t>
  </si>
  <si>
    <t>28</t>
  </si>
  <si>
    <t>43</t>
  </si>
  <si>
    <t>51</t>
  </si>
  <si>
    <t>68</t>
  </si>
  <si>
    <t>203</t>
  </si>
  <si>
    <t>C &amp; CF</t>
  </si>
  <si>
    <t>CÁP ĐỒNG TRẦN</t>
  </si>
  <si>
    <t>TIÊU CHUẨN: TCVN 6612:2007/ TCVN 5064</t>
  </si>
  <si>
    <t>Cấu trúc: Cu</t>
  </si>
  <si>
    <t>1.Ruột dẫn: Đồng bện cấp 2, tiết diện từ 16mm2 trở nên có nén chặt</t>
  </si>
  <si>
    <t>- Bán kính uốn cong nhỏ nhất: 8 x D (D: đường kính ngoài của cáp)</t>
  </si>
  <si>
    <t>Lực kéo đứt tối thiểu</t>
  </si>
  <si>
    <t>Dòng tải cho phép</t>
  </si>
  <si>
    <t>N</t>
  </si>
  <si>
    <t>C</t>
  </si>
  <si>
    <t>1,04</t>
  </si>
  <si>
    <t>52</t>
  </si>
  <si>
    <t>1,35</t>
  </si>
  <si>
    <t>CF</t>
  </si>
  <si>
    <t>C.C</t>
  </si>
  <si>
    <t>4,6 ÷ 5,2</t>
  </si>
  <si>
    <t>136</t>
  </si>
  <si>
    <t>5,6 ÷ 6,5</t>
  </si>
  <si>
    <t>217</t>
  </si>
  <si>
    <t>6,6 ÷ 7,5</t>
  </si>
  <si>
    <t>300</t>
  </si>
  <si>
    <t>7,7 ÷ 8,6</t>
  </si>
  <si>
    <t>408</t>
  </si>
  <si>
    <t>9,3 ÷ 10,2</t>
  </si>
  <si>
    <t>11,0 ÷ 12,0</t>
  </si>
  <si>
    <t>12,3 ÷ 13,5</t>
  </si>
  <si>
    <t>1018</t>
  </si>
  <si>
    <t>13,7 ÷ 15,0</t>
  </si>
  <si>
    <t>1283</t>
  </si>
  <si>
    <t>15,3 ÷ 16,8</t>
  </si>
  <si>
    <t>1577</t>
  </si>
  <si>
    <t>17,6 ÷ 19,2</t>
  </si>
  <si>
    <t>2055</t>
  </si>
  <si>
    <t>19,7 ÷ 21,6</t>
  </si>
  <si>
    <t>2532</t>
  </si>
  <si>
    <t>22,3 ÷ 24,6</t>
  </si>
  <si>
    <t>3528</t>
  </si>
  <si>
    <t>CÁP NHÔM TRẦN</t>
  </si>
  <si>
    <t>Cấu trúc: AL</t>
  </si>
  <si>
    <t>1.Ruột dẫn: Nhôm bện cấp 2, tiết diện từ 16mm2 trở nên có nén chặt</t>
  </si>
  <si>
    <t>94</t>
  </si>
  <si>
    <t>189</t>
  </si>
  <si>
    <t>252</t>
  </si>
  <si>
    <t>320</t>
  </si>
  <si>
    <t>405</t>
  </si>
  <si>
    <t>500</t>
  </si>
  <si>
    <t>653</t>
  </si>
  <si>
    <t>791</t>
  </si>
  <si>
    <t>1067</t>
  </si>
  <si>
    <t>CV 1x - 450/750 V</t>
  </si>
  <si>
    <t>CÁP ĐIỆN LỰC, 1 LÕI, RUỘT ĐỒNG, CÁCH ĐIỆN PVC</t>
  </si>
  <si>
    <t>TIÊU CHUẨN: TCVN 6610-3. IEC 60227-3</t>
  </si>
  <si>
    <r>
      <rPr>
        <b/>
        <sz val="12"/>
        <color theme="8" tint="-0.499984740745262"/>
        <rFont val="Times New Roman"/>
        <charset val="134"/>
      </rPr>
      <t>Nhận biết cáp</t>
    </r>
    <r>
      <rPr>
        <b/>
        <sz val="12"/>
        <color theme="1"/>
        <rFont val="Times New Roman"/>
        <charset val="134"/>
      </rPr>
      <t>:</t>
    </r>
    <r>
      <rPr>
        <sz val="12"/>
        <color theme="1"/>
        <rFont val="Times New Roman"/>
        <charset val="134"/>
      </rPr>
      <t xml:space="preserve"> Đ</t>
    </r>
    <r>
      <rPr>
        <sz val="11"/>
        <color theme="1"/>
        <rFont val="Times New Roman"/>
        <charset val="134"/>
      </rPr>
      <t>ỏ, Vàng, Xanh, Đen, Xanh lá sọc vàng</t>
    </r>
  </si>
  <si>
    <t>- Điện áp định mức (U₀/U): 450/750V</t>
  </si>
  <si>
    <t>- Nhiệt độ ruột dẫn lớn nhất trong vận hành bình thường: 70º
C</t>
  </si>
  <si>
    <t>- Nhiệt độ ruột dẫn lớn nhất khi ngắn mạch trong thời gian tối đa 5s:</t>
  </si>
  <si>
    <t>Đối với tiết diện ruột dẫn &gt; 300 mm2
: 140º
C</t>
  </si>
  <si>
    <t>Đối với tiết diện ruột dẫn ≤ 300 mm2
: 160º
C</t>
  </si>
  <si>
    <t>CV 1x</t>
  </si>
  <si>
    <t>21</t>
  </si>
  <si>
    <t>0,67</t>
  </si>
  <si>
    <t>2,01</t>
  </si>
  <si>
    <t>33</t>
  </si>
  <si>
    <t>0,85</t>
  </si>
  <si>
    <t>2,56</t>
  </si>
  <si>
    <t>3,12</t>
  </si>
  <si>
    <t>4,05</t>
  </si>
  <si>
    <t>1428</t>
  </si>
  <si>
    <t>1755</t>
  </si>
  <si>
    <t>2280</t>
  </si>
  <si>
    <t>CV 1x - 0.6/1 kV</t>
  </si>
  <si>
    <t>TIÊU CHUẨN: TCVN 5935-1: 2013, TCVN 6610-3. IEC 60227-3</t>
  </si>
  <si>
    <t>- Điện áp định mức (U₀/U): 0.6/1kV</t>
  </si>
  <si>
    <t>DuCV 2x - 0.6/1 kV</t>
  </si>
  <si>
    <t>CÁP ĐIỆN LỰC VẶN XOẮN, 2 LÕI, RUỘT ĐỒNG, CÁCH ĐIỆN PVC</t>
  </si>
  <si>
    <t>TIÊU CHUẨN: TCVN 5935,TCVN 5064</t>
  </si>
  <si>
    <r>
      <rPr>
        <b/>
        <sz val="12"/>
        <color theme="8" tint="-0.499984740745262"/>
        <rFont val="Times New Roman"/>
        <charset val="134"/>
      </rPr>
      <t>Nhận biết cáp</t>
    </r>
    <r>
      <rPr>
        <b/>
        <sz val="12"/>
        <color theme="1"/>
        <rFont val="Times New Roman"/>
        <charset val="134"/>
      </rPr>
      <t>:</t>
    </r>
    <r>
      <rPr>
        <sz val="12"/>
        <color theme="1"/>
        <rFont val="Times New Roman"/>
        <charset val="134"/>
      </rPr>
      <t xml:space="preserve"> Bằng màu vỏ bọc, Đen Xám, Hoặc theo yêu cầu.</t>
    </r>
  </si>
  <si>
    <t>- Nhiệt độ ruột dẫn lớn nhất khi ngắn mạch trong thời gian tối đa 5s: 140º</t>
  </si>
  <si>
    <t>DuCV 2x</t>
  </si>
  <si>
    <t>109</t>
  </si>
  <si>
    <t>152</t>
  </si>
  <si>
    <t>237</t>
  </si>
  <si>
    <t>363</t>
  </si>
  <si>
    <t>569</t>
  </si>
  <si>
    <t>4,7</t>
  </si>
  <si>
    <t>766</t>
  </si>
  <si>
    <t>TrCV 3x - 0.6/1 kV</t>
  </si>
  <si>
    <t>CÁP ĐIỆN LỰC VẶN XOẮN, 3 LÕI, RUỘT ĐỒNG, CÁCH ĐIỆN PVC</t>
  </si>
  <si>
    <t>TrCV 3x</t>
  </si>
  <si>
    <t>163</t>
  </si>
  <si>
    <t>227</t>
  </si>
  <si>
    <t>356</t>
  </si>
  <si>
    <t>545</t>
  </si>
  <si>
    <t>835</t>
  </si>
  <si>
    <t>1149</t>
  </si>
  <si>
    <t>QuCV 4x - 0.6/1 kV</t>
  </si>
  <si>
    <t>CÁP ĐIỆN LỰC VẶN XOẮN, 4 LÕI, RUỘT ĐỒNG, CÁCH ĐIỆN PVC</t>
  </si>
  <si>
    <t>QuCV 4x</t>
  </si>
  <si>
    <t>218</t>
  </si>
  <si>
    <t>303</t>
  </si>
  <si>
    <t>474</t>
  </si>
  <si>
    <t>726</t>
  </si>
  <si>
    <t>1137</t>
  </si>
  <si>
    <t>1532</t>
  </si>
  <si>
    <t>CXV 1x - 0.6/1 kV</t>
  </si>
  <si>
    <t>CÁP ĐIỆN LỰC, 1 LÕI, RUỘT ĐỒNG, CÁCH ĐIỆN XLPE, VỎ BỌC PVC</t>
  </si>
  <si>
    <t>TIÊU CHUẨN: TCVN 5935-1, IEC 60502-1.</t>
  </si>
  <si>
    <t>Cấu trúc: Cu/XLPE/PVC</t>
  </si>
  <si>
    <t>2. Cách điện: Nhựa XLPE</t>
  </si>
  <si>
    <t>3. Vỏ ngoài: Nhựa PVC</t>
  </si>
  <si>
    <r>
      <rPr>
        <b/>
        <sz val="12"/>
        <color theme="8" tint="-0.499984740745262"/>
        <rFont val="Times New Roman"/>
        <charset val="134"/>
      </rPr>
      <t>Nhận biết cáp</t>
    </r>
    <r>
      <rPr>
        <b/>
        <sz val="12"/>
        <color theme="1"/>
        <rFont val="Times New Roman"/>
        <charset val="134"/>
      </rPr>
      <t>:</t>
    </r>
    <r>
      <rPr>
        <sz val="12"/>
        <color theme="1"/>
        <rFont val="Times New Roman"/>
        <charset val="134"/>
      </rPr>
      <t xml:space="preserve"> </t>
    </r>
    <r>
      <rPr>
        <sz val="11"/>
        <color theme="1"/>
        <rFont val="Times New Roman"/>
        <charset val="134"/>
      </rPr>
      <t>Phân biệt lõi bằng băng màu PE áp dọc phía dưới lớp cách điện</t>
    </r>
  </si>
  <si>
    <t>3 Lõi cáp dây pha có chưa các băng PE màu: ĐỎ, VÀNG, LAM</t>
  </si>
  <si>
    <t>Lõi cáp dây trung tính: Không sử dụng băng màu hoặc một băng màu khác 3 màu trên</t>
  </si>
  <si>
    <t>- Nhiệt độ ruột dẫn lớn nhất trong vận hành bình thường: 90º
C</t>
  </si>
  <si>
    <t>- Nhiệt độ ruột dẫn lớn nhất khi ngắn mạch trong thời gian tối đa 5s: 250º
C</t>
  </si>
  <si>
    <t>CXV 1x</t>
  </si>
  <si>
    <t>75</t>
  </si>
  <si>
    <t>143</t>
  </si>
  <si>
    <t>192</t>
  </si>
  <si>
    <t>291</t>
  </si>
  <si>
    <t>7,0</t>
  </si>
  <si>
    <t>383</t>
  </si>
  <si>
    <t>1179</t>
  </si>
  <si>
    <t>CXV 2x - 0.6/1 kV</t>
  </si>
  <si>
    <t>CÁP ĐIỆN LỰC, 2 LÕI, RUỘT ĐỒNG, CÁCH ĐIỆN XLPE, VỎ BỌC PVC</t>
  </si>
  <si>
    <t>TIÊU CHUẨN: TCVN 5935-1,IEC 60502-1</t>
  </si>
  <si>
    <t>3. Điền dầy: Sợi PP</t>
  </si>
  <si>
    <t>4. Vỏ ngoài: Nhựa PVC</t>
  </si>
  <si>
    <t>CXV 2x</t>
  </si>
  <si>
    <t>CXV 3x - 0.6/1 kV</t>
  </si>
  <si>
    <t>CÁP ĐIỆN LỰC, 3 LÕI, RUỘT ĐỒNG, CÁCH ĐIỆN XLPE, VỎ BỌC PVC</t>
  </si>
  <si>
    <t>TIÊU CHUẨN: TCVN 5935-1, IEC 60502-1</t>
  </si>
  <si>
    <t>CXV 3x</t>
  </si>
  <si>
    <t>174</t>
  </si>
  <si>
    <t>321</t>
  </si>
  <si>
    <t>605</t>
  </si>
  <si>
    <t>CXV 4x - 0.6/1 kV</t>
  </si>
  <si>
    <t>CÁP ĐIỆN LỰC, 4 LÕI, RUỘT ĐỒNG, CÁCH ĐIỆN XLPE, VỎ BỌC PVC</t>
  </si>
  <si>
    <t>CXV 4x</t>
  </si>
  <si>
    <t>CXV 5x - 0.6/1 kV</t>
  </si>
  <si>
    <t>CÁP ĐIỆN LỰC, 5 LÕI, RUỘT ĐỒNG, CÁCH ĐIỆN XLPE, VỎ BỌC PVC</t>
  </si>
  <si>
    <t>CXV 5x</t>
  </si>
  <si>
    <t>348</t>
  </si>
  <si>
    <t>460</t>
  </si>
  <si>
    <t>CXV 3x + 1x - 0.6/1 kV</t>
  </si>
  <si>
    <t>CÁP ĐIỆN LỰC, 4 LÕI 1 LÕI TRUNG TÍNH NHỎ HƠN, 
RUỘT ĐỒNG, CÁCH ĐIỆN XLPE, VỎ BỌC PVC</t>
  </si>
  <si>
    <t>Số sợi/ Đk Sọi
Dây pha</t>
  </si>
  <si>
    <t>Số sợi/ Đk Sọi
Dây TT</t>
  </si>
  <si>
    <t>Dây pha</t>
  </si>
  <si>
    <t>Dây TT</t>
  </si>
  <si>
    <t xml:space="preserve">CXV </t>
  </si>
  <si>
    <t>3x4+1x2,5</t>
  </si>
  <si>
    <t>3x6+1x4</t>
  </si>
  <si>
    <t>3x10+1x6</t>
  </si>
  <si>
    <t>CXV</t>
  </si>
  <si>
    <t xml:space="preserve"> 3x16+1x10</t>
  </si>
  <si>
    <t>3x25+1x16</t>
  </si>
  <si>
    <t>3x35+1x16</t>
  </si>
  <si>
    <t>3x35+1x25</t>
  </si>
  <si>
    <t>3x50+1x25</t>
  </si>
  <si>
    <t>3x50+1x35</t>
  </si>
  <si>
    <t>3x70+1x35</t>
  </si>
  <si>
    <t>3x70+1x50</t>
  </si>
  <si>
    <t>3x95+1x50</t>
  </si>
  <si>
    <t>3x120+1x70</t>
  </si>
  <si>
    <t>3x120+1x95</t>
  </si>
  <si>
    <t>3x150+1x70</t>
  </si>
  <si>
    <t>3x185+1x95</t>
  </si>
  <si>
    <t>3x240+1x120</t>
  </si>
  <si>
    <t>3x300+1x150</t>
  </si>
  <si>
    <t>3x300+1x185</t>
  </si>
  <si>
    <t>CXV 4x + 1x - 0.6/1 kV</t>
  </si>
  <si>
    <t>CÁP ĐIỆN LỰC, 5 LÕI 1 LÕI TRUNG TÍNH NHỎ HƠN, 
RUỘT ĐỒNG, CÁCH ĐIỆN XLPE, VỎ BỌC PVC</t>
  </si>
  <si>
    <t>4x2,5+1x1,5</t>
  </si>
  <si>
    <t>4x4+1x2,5</t>
  </si>
  <si>
    <t>4x6+1x4</t>
  </si>
  <si>
    <t>4x10+1x6</t>
  </si>
  <si>
    <t>4x16+1x10</t>
  </si>
  <si>
    <t>4x25+1x10</t>
  </si>
  <si>
    <t>4x25+1x16</t>
  </si>
  <si>
    <t>4x35+1x16</t>
  </si>
  <si>
    <t>4x50+1x25</t>
  </si>
  <si>
    <t>4x70+1x35</t>
  </si>
  <si>
    <t>4x95+1x50</t>
  </si>
  <si>
    <t>4x120+1x70</t>
  </si>
  <si>
    <t>4x150+1x70</t>
  </si>
  <si>
    <t>4x185+1x95</t>
  </si>
  <si>
    <t>4x240+1x120</t>
  </si>
  <si>
    <t>4x300+1x150</t>
  </si>
  <si>
    <t>4x300+1x185</t>
  </si>
  <si>
    <t>CXV 3x + 2x - 0.6/1 kV</t>
  </si>
  <si>
    <t>CÁP ĐIỆN LỰC, 5 LÕI 2 LÕI TRUNG TÍNH NHỎ HƠN, 
RUỘT ĐỒNG, CÁCH ĐIỆN XLPE, VỎ BỌC PVC</t>
  </si>
  <si>
    <t>3x4+2x2,5</t>
  </si>
  <si>
    <t>3x6+2x4</t>
  </si>
  <si>
    <t>3x10+2x6</t>
  </si>
  <si>
    <t>3x16+2x10</t>
  </si>
  <si>
    <t>3x25+2x16</t>
  </si>
  <si>
    <t>3x35+2x16</t>
  </si>
  <si>
    <t>3x50+2x25</t>
  </si>
  <si>
    <t>3x50+2x35</t>
  </si>
  <si>
    <t>3x70+2x25</t>
  </si>
  <si>
    <t>3x70+2x35</t>
  </si>
  <si>
    <t>3x95+2x50</t>
  </si>
  <si>
    <t>3x120+2x70</t>
  </si>
  <si>
    <t>3x150+2x70</t>
  </si>
  <si>
    <t>3x185+2x95</t>
  </si>
  <si>
    <t>3x240+2x120</t>
  </si>
  <si>
    <t>3x300+2x150</t>
  </si>
  <si>
    <t>CVV 1x - 0.6/1 kV</t>
  </si>
  <si>
    <t>CÁP ĐIỆN LỰC, 1 LÕI, RUỘT ĐỒNG, CÁCH ĐIỆN PVC, VỎ BỌC PVC</t>
  </si>
  <si>
    <r>
      <rPr>
        <b/>
        <sz val="12"/>
        <color theme="8" tint="-0.499984740745262"/>
        <rFont val="Times New Roman"/>
        <charset val="134"/>
      </rPr>
      <t>Nhận biết cáp</t>
    </r>
    <r>
      <rPr>
        <b/>
        <sz val="12"/>
        <color theme="1"/>
        <rFont val="Times New Roman"/>
        <charset val="134"/>
      </rPr>
      <t>:</t>
    </r>
    <r>
      <rPr>
        <sz val="12"/>
        <color theme="1"/>
        <rFont val="Times New Roman"/>
        <charset val="134"/>
      </rPr>
      <t xml:space="preserve"> </t>
    </r>
    <r>
      <rPr>
        <sz val="11"/>
        <color theme="1"/>
        <rFont val="Times New Roman"/>
        <charset val="134"/>
      </rPr>
      <t xml:space="preserve"> Bằng màu của cách điện PVC</t>
    </r>
  </si>
  <si>
    <t>CVV 1x</t>
  </si>
  <si>
    <t>CVV 2x - 0.6/1 kV</t>
  </si>
  <si>
    <t>CÁP ĐIỆN LỰC, 2 LÕI, RUỘT ĐỒNG, CÁCH ĐIỆN PVC, VỎ BỌC PVC</t>
  </si>
  <si>
    <t>CVV 2x</t>
  </si>
  <si>
    <t>194</t>
  </si>
  <si>
    <t>272</t>
  </si>
  <si>
    <t>2611</t>
  </si>
  <si>
    <t>3205</t>
  </si>
  <si>
    <t>4870</t>
  </si>
  <si>
    <t>6308</t>
  </si>
  <si>
    <t>7835</t>
  </si>
  <si>
    <t>CVV 3x - 0.6/1 kV</t>
  </si>
  <si>
    <t>CÁP ĐIỆN LỰC, 3 LÕI, RUỘT ĐỒNG, CÁCH ĐIỆN PVC, VỎ BỌC PVC</t>
  </si>
  <si>
    <t>CVV 3x</t>
  </si>
  <si>
    <t>CVV 4x - 0.6/1 kV</t>
  </si>
  <si>
    <t>CÁP ĐIỆN LỰC, 4 LÕI, RUỘT ĐỒNG, CÁCH ĐIỆN PVC, VỎ BỌC PVC</t>
  </si>
  <si>
    <t>CVV 4x</t>
  </si>
  <si>
    <t>CVV 5x - 0.6/1 kV</t>
  </si>
  <si>
    <t>CÁP ĐIỆN LỰC, 5 LÕI, RUỘT ĐỒNG, CÁCH ĐIỆN PVC, VỎ BỌC PVC</t>
  </si>
  <si>
    <t>CVV 5x</t>
  </si>
  <si>
    <t>CXV/DATA 1x - 0.6/1 kV</t>
  </si>
  <si>
    <t>CÁP ĐIỆN LỰC, 1 LÕI,  RUỘT ĐỒNG NÉN CHẶT, GIÁP (2 DẢI BĂNG NHÔM), CÓ VỎ BỌC</t>
  </si>
  <si>
    <t>Cấu trúc: Cu/XLPE/PVC/DATA/PVC</t>
  </si>
  <si>
    <t>4. Băng giáp: 2 Dải băng nhôm</t>
  </si>
  <si>
    <t>5. Vỏ ngoài: Nhựa PVC</t>
  </si>
  <si>
    <t>- Bán kính uốn cong nhỏ nhất: 12 x D (D: đường kính ngoài của cáp)</t>
  </si>
  <si>
    <t xml:space="preserve">CXV/DATA </t>
  </si>
  <si>
    <t>2140</t>
  </si>
  <si>
    <t>2689</t>
  </si>
  <si>
    <t>CXV/DSTA 2x - 0.6/1 kV</t>
  </si>
  <si>
    <t>CÁP ĐIỆN LỰC, 2 LÕI,  RUỘT ĐỒNG NÉN CHẶT, GIÁP (2 DẢI BĂNG THÉP), CÓ VỎ BỌC</t>
  </si>
  <si>
    <t>Cấu trúc: Cu/XLPE/PVC/DSTA/PVC</t>
  </si>
  <si>
    <t>4. Băng giáp: 2 Dải băng thép.</t>
  </si>
  <si>
    <t xml:space="preserve">CXV/DSTA </t>
  </si>
  <si>
    <t>275</t>
  </si>
  <si>
    <t>334</t>
  </si>
  <si>
    <t>396</t>
  </si>
  <si>
    <t>525</t>
  </si>
  <si>
    <t>CXV/DSTA 3x - 0.6/1 kV</t>
  </si>
  <si>
    <t>CÁP ĐIỆN LỰC, 3 LÕI,  RUỘT ĐỒNG, GIÁP (2 DẢI BĂNG THÉP), CÓ VỎ BỌC</t>
  </si>
  <si>
    <t>4. Băng giáp: 2 Dải băng thép</t>
  </si>
  <si>
    <t>CXV/DSTA 4x - 0.6/1 kV</t>
  </si>
  <si>
    <t>CÁP ĐIỆN LỰC, 4 LÕI,  RUỘT ĐỒNG NÉN CHẶT, GIÁP (2 DẢI BĂNG THÉP), CÓ VỎ BỌC</t>
  </si>
  <si>
    <t>560</t>
  </si>
  <si>
    <t>CXV/DSTA 3x + 1x - 0.6/1 kV</t>
  </si>
  <si>
    <t>CÁP ĐIỆN LỰC, 4 LÕI, 1 LÕI TRUNG TÍNH NHỎ HƠN,
RUỘT ĐỒNG, GIÁP (2 DẢI BĂNG THÉP), CÓ VỎ BỌC</t>
  </si>
  <si>
    <t>3x16+1x10</t>
  </si>
  <si>
    <t>CVV/DATA 1x - 0.6/1 kV</t>
  </si>
  <si>
    <t>Cấu trúc: Cu/PVC/PVC/DATA/PVC</t>
  </si>
  <si>
    <t>3. Băng giáp: 2 Dải băng nhôm</t>
  </si>
  <si>
    <t>- Nhiệt độ ruột dẫn lớn nhất khi ngắn mạch trong thời gian tối đa 5s: 160º
C</t>
  </si>
  <si>
    <t xml:space="preserve">CVV/DATA </t>
  </si>
  <si>
    <t>1,40</t>
  </si>
  <si>
    <t>12,00</t>
  </si>
  <si>
    <t>13,00</t>
  </si>
  <si>
    <t>14,90</t>
  </si>
  <si>
    <t>1,50</t>
  </si>
  <si>
    <t>16,00</t>
  </si>
  <si>
    <t>17,60</t>
  </si>
  <si>
    <t>1,60</t>
  </si>
  <si>
    <t>19,80</t>
  </si>
  <si>
    <t>1,6</t>
  </si>
  <si>
    <t>1,70</t>
  </si>
  <si>
    <t>22,00</t>
  </si>
  <si>
    <t>23,60</t>
  </si>
  <si>
    <t>1,80</t>
  </si>
  <si>
    <t>25,70</t>
  </si>
  <si>
    <t>2,0</t>
  </si>
  <si>
    <t>27,80</t>
  </si>
  <si>
    <t>2,2</t>
  </si>
  <si>
    <t>1,90</t>
  </si>
  <si>
    <t>30,60</t>
  </si>
  <si>
    <t>2,4</t>
  </si>
  <si>
    <t>2,00</t>
  </si>
  <si>
    <t>33,50</t>
  </si>
  <si>
    <t>CVV/DSTA 2x - 0.6/1 kV</t>
  </si>
  <si>
    <t>Cấu trúc: Cu/PVC/PVC/DSTA/PVC</t>
  </si>
  <si>
    <t xml:space="preserve">CVV/DSTA </t>
  </si>
  <si>
    <t>13,90</t>
  </si>
  <si>
    <t>310</t>
  </si>
  <si>
    <t>15,90</t>
  </si>
  <si>
    <t>17,10</t>
  </si>
  <si>
    <t>492</t>
  </si>
  <si>
    <t>18,50</t>
  </si>
  <si>
    <t>20,40</t>
  </si>
  <si>
    <t>803</t>
  </si>
  <si>
    <t>24,20</t>
  </si>
  <si>
    <t>1.039</t>
  </si>
  <si>
    <t>26,20</t>
  </si>
  <si>
    <t>1.286</t>
  </si>
  <si>
    <t>29,30</t>
  </si>
  <si>
    <t>1.734</t>
  </si>
  <si>
    <t>2,10</t>
  </si>
  <si>
    <t>35,00</t>
  </si>
  <si>
    <t>2.538</t>
  </si>
  <si>
    <t>2,20</t>
  </si>
  <si>
    <t>39,50</t>
  </si>
  <si>
    <t>3.294</t>
  </si>
  <si>
    <t>2,30</t>
  </si>
  <si>
    <t>42,60</t>
  </si>
  <si>
    <t>3.906</t>
  </si>
  <si>
    <t>2,50</t>
  </si>
  <si>
    <t>46,80</t>
  </si>
  <si>
    <t>4.767</t>
  </si>
  <si>
    <t>2,60</t>
  </si>
  <si>
    <t>51,50</t>
  </si>
  <si>
    <t>5.782</t>
  </si>
  <si>
    <t>2,80</t>
  </si>
  <si>
    <t>57,20</t>
  </si>
  <si>
    <t>7.274</t>
  </si>
  <si>
    <t>61,20</t>
  </si>
  <si>
    <t>8.666</t>
  </si>
  <si>
    <t>CVV/DSTA 3x - 0.6/1 kV</t>
  </si>
  <si>
    <t>CÁP ĐIỆN LỰC, 3 LÕI,  RUỘT ĐỒNG NÉN CHẶT, GIÁP (2 DẢI BĂNG THÉP), CÓ VỎ BỌC</t>
  </si>
  <si>
    <t>14,50</t>
  </si>
  <si>
    <t>335</t>
  </si>
  <si>
    <t>16,70</t>
  </si>
  <si>
    <t>448</t>
  </si>
  <si>
    <t>17,90</t>
  </si>
  <si>
    <t>546</t>
  </si>
  <si>
    <t>19,40</t>
  </si>
  <si>
    <t>686</t>
  </si>
  <si>
    <t>21,50</t>
  </si>
  <si>
    <t>935</t>
  </si>
  <si>
    <t>25,60</t>
  </si>
  <si>
    <t>1.310</t>
  </si>
  <si>
    <t>27,90</t>
  </si>
  <si>
    <t>1.657</t>
  </si>
  <si>
    <t>31,20</t>
  </si>
  <si>
    <t>2.274</t>
  </si>
  <si>
    <t>37,30</t>
  </si>
  <si>
    <t>3.257</t>
  </si>
  <si>
    <t>42,10</t>
  </si>
  <si>
    <t>4.274</t>
  </si>
  <si>
    <t>2,40</t>
  </si>
  <si>
    <t>45,50</t>
  </si>
  <si>
    <t>5.104</t>
  </si>
  <si>
    <t>50,50</t>
  </si>
  <si>
    <t>6.310</t>
  </si>
  <si>
    <t>2,70</t>
  </si>
  <si>
    <t>55,10</t>
  </si>
  <si>
    <t>7.638</t>
  </si>
  <si>
    <t>2,90</t>
  </si>
  <si>
    <t>9.678</t>
  </si>
  <si>
    <t>65,50</t>
  </si>
  <si>
    <t>11.693</t>
  </si>
  <si>
    <t>CVV/DSTA 3x + 1x - 0.6/1 kV</t>
  </si>
  <si>
    <t>CÁP ĐIỆN LỰC, 4 LÕI, 1 LÕI TRUNG TÍNH NHỎ HƠN, RUỘT ĐỒNG, GIÁP (2 DẢI BĂNG THÉP), 
CÓ VỎ BỌC</t>
  </si>
  <si>
    <t>0,80</t>
  </si>
  <si>
    <t>17,3</t>
  </si>
  <si>
    <t>1,00</t>
  </si>
  <si>
    <t>19,0</t>
  </si>
  <si>
    <t>617</t>
  </si>
  <si>
    <t>20,6</t>
  </si>
  <si>
    <t>22,7</t>
  </si>
  <si>
    <t>1.073</t>
  </si>
  <si>
    <t>26,8</t>
  </si>
  <si>
    <t>1.512</t>
  </si>
  <si>
    <t>1,9</t>
  </si>
  <si>
    <t>28,7</t>
  </si>
  <si>
    <t>1.845</t>
  </si>
  <si>
    <t>1,20</t>
  </si>
  <si>
    <t>30,0</t>
  </si>
  <si>
    <t>1.977</t>
  </si>
  <si>
    <t>32,8</t>
  </si>
  <si>
    <t>2.580</t>
  </si>
  <si>
    <t>38,8</t>
  </si>
  <si>
    <t>3.653</t>
  </si>
  <si>
    <t>39,7</t>
  </si>
  <si>
    <t>3.870</t>
  </si>
  <si>
    <t>43,7</t>
  </si>
  <si>
    <t>4.841</t>
  </si>
  <si>
    <t>47,9</t>
  </si>
  <si>
    <t>5.871</t>
  </si>
  <si>
    <t>2,6</t>
  </si>
  <si>
    <t>52,2</t>
  </si>
  <si>
    <t>7.026</t>
  </si>
  <si>
    <t>2,8</t>
  </si>
  <si>
    <t>57,4</t>
  </si>
  <si>
    <t>8.646</t>
  </si>
  <si>
    <t>3,0</t>
  </si>
  <si>
    <t>63,5</t>
  </si>
  <si>
    <t>10.888</t>
  </si>
  <si>
    <t>CVV/DSTA 4x - 0.6/1 kV</t>
  </si>
  <si>
    <t>655</t>
  </si>
  <si>
    <t>3,00</t>
  </si>
  <si>
    <t>3,20</t>
  </si>
  <si>
    <t>AV 1x - 0.6/1 kV</t>
  </si>
  <si>
    <t>CÁP ĐIỆN LỰC, 1 LÕI, RUỘT NHÔM, CÁCH ĐIỆN PVC</t>
  </si>
  <si>
    <t>TIÊU CHUẨN: TCVN 5935-1: 2013</t>
  </si>
  <si>
    <t>Cấu trúc: AL/PVC</t>
  </si>
  <si>
    <t>AV 1x</t>
  </si>
  <si>
    <t>81</t>
  </si>
  <si>
    <t>125</t>
  </si>
  <si>
    <t>221</t>
  </si>
  <si>
    <t>293</t>
  </si>
  <si>
    <t>402</t>
  </si>
  <si>
    <t>486</t>
  </si>
  <si>
    <t>599</t>
  </si>
  <si>
    <t>749</t>
  </si>
  <si>
    <t>968</t>
  </si>
  <si>
    <t>1204</t>
  </si>
  <si>
    <t>ABC 2x - 0.6/1 kV</t>
  </si>
  <si>
    <t>CÁP ĐIỆN LỰC VẶN XOẮN, 2 LÕI, RUỘT NHÔM, CÁCH ĐIỆN PVC</t>
  </si>
  <si>
    <t>TIÊU CHUẨN: TCVN 6447, TCVN 6612 (IEC 60228)</t>
  </si>
  <si>
    <t>Cấu trúc: AL/XLPE</t>
  </si>
  <si>
    <t xml:space="preserve">Lõi pha: 1 gân nổi
</t>
  </si>
  <si>
    <t>Lực kéo đứt tối thiểu của lõi dẫn 
(1 lõi)</t>
  </si>
  <si>
    <t>ABC 2x</t>
  </si>
  <si>
    <t>ABC 3x - 0.6/1 kV</t>
  </si>
  <si>
    <t>CÁP ĐIỆN LỰC VẶN XOẮN, 3 LÕI, RUỘT NHÔM, CÁCH ĐIỆN PVC</t>
  </si>
  <si>
    <t xml:space="preserve">Lõi pha 1: 1 gân nổi
</t>
  </si>
  <si>
    <t>Lõi pha 2: 2 gân nổi</t>
  </si>
  <si>
    <t>ABC 3x</t>
  </si>
  <si>
    <t>206</t>
  </si>
  <si>
    <t>388</t>
  </si>
  <si>
    <t>709</t>
  </si>
  <si>
    <t>984</t>
  </si>
  <si>
    <t>1186</t>
  </si>
  <si>
    <t>ABC 4x - 0.6/1 kV</t>
  </si>
  <si>
    <t>Cấu trúc: AL/XPLE</t>
  </si>
  <si>
    <t xml:space="preserve">
Lõi pha 2: 2 gân nổi</t>
  </si>
  <si>
    <t>Lõi pha 3: 3 gân nổi</t>
  </si>
  <si>
    <t>ABC 4x</t>
  </si>
  <si>
    <t>AXV 1x - 0.6/1 kV</t>
  </si>
  <si>
    <t>CÁP ĐIỆN LỰC, 1 LÕI, RUỘT NHÔM, CÁCH ĐIỆN XLPE, VỎ BỌC PVC</t>
  </si>
  <si>
    <t>Cấu trúc: AL/XLPE/PVC</t>
  </si>
  <si>
    <t>AXV 1x</t>
  </si>
  <si>
    <t>AXV 2x - 0.6/1 kV</t>
  </si>
  <si>
    <t>CÁP ĐIỆN LỰC, 2 LÕI, RUỘT NHÔM, CÁCH ĐIỆN XLPE, VỎ BỌC PVC</t>
  </si>
  <si>
    <t>AXV 2x</t>
  </si>
  <si>
    <t>503</t>
  </si>
  <si>
    <t>652</t>
  </si>
  <si>
    <t>844</t>
  </si>
  <si>
    <t>1091</t>
  </si>
  <si>
    <t>1327</t>
  </si>
  <si>
    <t>1655</t>
  </si>
  <si>
    <t>2031</t>
  </si>
  <si>
    <t>2597</t>
  </si>
  <si>
    <t>3158</t>
  </si>
  <si>
    <t>AXV 3x - 0.6/1 kV</t>
  </si>
  <si>
    <t>CÁP ĐIỆN LỰC, 3 LÕI, RUỘT NHÔM, CÁCH ĐIỆN XLPE, VỎ BỌC PVC</t>
  </si>
  <si>
    <t>AXV 3x</t>
  </si>
  <si>
    <t>AXV 4x - 0.6/1 kV</t>
  </si>
  <si>
    <t>CÁP ĐIỆN LỰC, 4 LÕI, RUỘT NHÔM , CÁCH ĐIỆN XLPE, VỎ BỌC PVC</t>
  </si>
  <si>
    <t>AXV 4x</t>
  </si>
  <si>
    <t>AXV 5x - 0.6/1 kV</t>
  </si>
  <si>
    <t>CÁP ĐIỆN LỰC, 5 LÕI, RUỘT NHÔM, CÁCH ĐIỆN XLPE, VỎ BỌC PVC</t>
  </si>
  <si>
    <t>AXV 5x</t>
  </si>
  <si>
    <t>AXV 3x + 1x - 0.6/1 kV</t>
  </si>
  <si>
    <t>CÁP ĐIỆN LỰC, 4 LÕI 1 LÕI TRUNG TÍNH NHỎ HƠN, RUỘT NHÔM, CÁCH ĐIỆN XLPE, VỎ BỌC PVC</t>
  </si>
  <si>
    <t xml:space="preserve">AXV </t>
  </si>
  <si>
    <t>AXV 4x + 1x - 0.6/1 kV</t>
  </si>
  <si>
    <t>CÁP ĐIỆN LỰC, 5 LÕI 1 LÕI TRUNG TÍNH NHỎ HƠN, RUỘT NHÔM, CÁCH ĐIỆN XLPE, VỎ BỌC PVC</t>
  </si>
  <si>
    <t>AXV 3x + 2x - 0.6/1 kV</t>
  </si>
  <si>
    <t>CÁP ĐIỆN LỰC, 5 LÕI 2 LÕI TRUNG TÍNH NHỎ HƠN, RUỘT NHÔM, CÁCH ĐIỆN XLPE, VỎ BỌC PVC</t>
  </si>
  <si>
    <t>DVV - 0,6/1 kV</t>
  </si>
  <si>
    <t>CÁP ĐIỀU KHIỂN RUỘT ĐỒNG, CÁCH ĐIỆN PVC, KHÔNG MÀN CHẮN CHỐNG NHIỄU, VỎ BỌC PVC</t>
  </si>
  <si>
    <t>TIÊU CHUẨN ÁP DỤNG:TCVN 5935-1/ IEC 60302-1</t>
  </si>
  <si>
    <t>1.Ruột dẫn: Đồng mềm (cấp 2)</t>
  </si>
  <si>
    <t>2.Cách điện : Nhựa PVC</t>
  </si>
  <si>
    <t>3.Điền đầy: PP và Quấn PET</t>
  </si>
  <si>
    <t>4.Vỏ bọc ngoài: Nhựa PVC</t>
  </si>
  <si>
    <t xml:space="preserve"> -  Lõi cáp: Bằng số trên cách điện màu đen hoặc màu cách điện</t>
  </si>
  <si>
    <t xml:space="preserve"> -  Vỏ bọc: Màu đen</t>
  </si>
  <si>
    <t xml:space="preserve"> - Cấp điện áp Uo/U: 300/500V - 0,6/1 kV</t>
  </si>
  <si>
    <t xml:space="preserve"> - Nhiệt độ làm việc dài hạn cho phép của ruột dẫn: 70°C</t>
  </si>
  <si>
    <t xml:space="preserve"> - Nhiệt độ cực đại cho phép của ruột dẫn khi ngắn mạch trong thời gian không quá 5 giây là : 160 độ C</t>
  </si>
  <si>
    <t>-  Bán kính uốn cong nhỏ nhất: 10 x D (D: đường kính ngoài của cáp)</t>
  </si>
  <si>
    <t>DVV 2x</t>
  </si>
  <si>
    <t>DVV 3x</t>
  </si>
  <si>
    <t>DVV 4x</t>
  </si>
  <si>
    <t>DVV 5x</t>
  </si>
  <si>
    <t>DVV 6x</t>
  </si>
  <si>
    <t>DVV 7x</t>
  </si>
  <si>
    <t>DVV 8x</t>
  </si>
  <si>
    <t>DVV 9x</t>
  </si>
  <si>
    <t>DVV 10x</t>
  </si>
  <si>
    <t>DVV 12x</t>
  </si>
  <si>
    <t>DVV 14x</t>
  </si>
  <si>
    <t>DVV 15x</t>
  </si>
  <si>
    <t>DVV 16x</t>
  </si>
  <si>
    <t>DVV 17x</t>
  </si>
  <si>
    <t>DVV 18x</t>
  </si>
  <si>
    <t>DVV 19x</t>
  </si>
  <si>
    <t>DVV 20x</t>
  </si>
  <si>
    <t>DVV 24x</t>
  </si>
  <si>
    <t>DVV 30x</t>
  </si>
  <si>
    <t>DVV/Sc 300/500V - 0.6/1 kV</t>
  </si>
  <si>
    <t>CÁP ĐIỀU KHIỂN, NHIỀU LÕI, CÁCH ĐIỆN PVC, CÓ MÀN CHẮN, VỎ BỌC PVC</t>
  </si>
  <si>
    <t>2.Cách điện: PVC</t>
  </si>
  <si>
    <t>3.Chất độn: PP, băng quấn (nếu cần)</t>
  </si>
  <si>
    <t>4.Màn chắn kim loại: Băng đồng (màn chắn kiểu lưới được tết bằng sợi đồng được áp dụng khi có yêu cầu)</t>
  </si>
  <si>
    <t>5.Vỏ bọc: PVC</t>
  </si>
  <si>
    <t>DVV/Sc 2x</t>
  </si>
  <si>
    <t>DVV/Sc 3x</t>
  </si>
  <si>
    <t>DVV/Sc 4x</t>
  </si>
  <si>
    <t>DVV/Sc 5x</t>
  </si>
  <si>
    <t>DVV/Sc 6x</t>
  </si>
  <si>
    <t>DVV/Sc 7x</t>
  </si>
  <si>
    <t>DVV/Sc 8x</t>
  </si>
  <si>
    <t>DVV/Sc 9x</t>
  </si>
  <si>
    <t>DVV/Sc 10x</t>
  </si>
  <si>
    <t>DVV/Sc 12x</t>
  </si>
  <si>
    <t>DVV/Sc 14x</t>
  </si>
  <si>
    <t>DVV/Sc 15x</t>
  </si>
  <si>
    <t>DVV/Sc 16x</t>
  </si>
  <si>
    <t>DVV/Sc 17x</t>
  </si>
  <si>
    <t>DVV/Sc 18x</t>
  </si>
  <si>
    <t>DVV/Sc 19x</t>
  </si>
  <si>
    <t>DVV/Sc 20x</t>
  </si>
  <si>
    <t>DVV/Sc 24x</t>
  </si>
  <si>
    <t>DVV/Sc 30x</t>
  </si>
  <si>
    <t>DXV 300/500V - 0.6/1 kV</t>
  </si>
  <si>
    <t>CÁP ĐIỀU KHIỂN RUỘT ĐỒNG, CÁCH ĐIỆN XLPE, KHÔNG MÀN CHẮN CHỐNG NHIỄU, VỎ BỌC PVC</t>
  </si>
  <si>
    <t>2.Cách điện : Nhựa XLPE</t>
  </si>
  <si>
    <t xml:space="preserve"> - Nhiệt độ làm việc dài hạn cho phép của ruột dẫn: 90°C</t>
  </si>
  <si>
    <t xml:space="preserve"> - Nhiệt độ cực đại cho phép của ruột dẫn khi ngắn mạch trong thời gian không quá 5 giây là : 250 độ C</t>
  </si>
  <si>
    <t>DXV 2x</t>
  </si>
  <si>
    <t>DXV 3x</t>
  </si>
  <si>
    <t>DXV 4x</t>
  </si>
  <si>
    <t>DXV 5x</t>
  </si>
  <si>
    <t>DXV 6x</t>
  </si>
  <si>
    <t>DXV 7x</t>
  </si>
  <si>
    <t>DXV 8x</t>
  </si>
  <si>
    <t>DXV 9x</t>
  </si>
  <si>
    <t>DXV 10x</t>
  </si>
  <si>
    <t>DXV 12x</t>
  </si>
  <si>
    <t>DXV 14x</t>
  </si>
  <si>
    <t>DXV 15x</t>
  </si>
  <si>
    <t>DXV 16x</t>
  </si>
  <si>
    <t>DXV 17x</t>
  </si>
  <si>
    <t>DXV 18x</t>
  </si>
  <si>
    <t>DXV 19x</t>
  </si>
  <si>
    <t>DXV 20x</t>
  </si>
  <si>
    <t>DXV 24x</t>
  </si>
  <si>
    <t>DXV 30x</t>
  </si>
  <si>
    <t>DXV/Sc 300/500V - 0.6/1 kV</t>
  </si>
  <si>
    <t>CÁP ĐIỀU KHIỂN RUỘT ĐỒNG, CÁCH ĐIỆN XLPE, MÀN CHẮN CHỐNG NHIỄU, VỎ BỌC PVC</t>
  </si>
  <si>
    <t>Cấu trúc: Cu/XLPE/Sc/PVC</t>
  </si>
  <si>
    <t>1. Ruột dẫn: Đồng mềm (cấp 2)</t>
  </si>
  <si>
    <t>2. Cách điện: XLPE</t>
  </si>
  <si>
    <t>3. Chất độn: PP, băng quấn</t>
  </si>
  <si>
    <t>4. Màn chắn kim loại: Băng đồng (màn chắn kiểu lưới được tết bằng sợi</t>
  </si>
  <si>
    <t>đồng được áp dụng khi có yêu cầu)</t>
  </si>
  <si>
    <t>6. Vỏ bọc: PVC</t>
  </si>
  <si>
    <t>DXV/Sc 2x</t>
  </si>
  <si>
    <t>DXV/Sc 3x</t>
  </si>
  <si>
    <t>DXV/Sc 4x</t>
  </si>
  <si>
    <t>DXV/Sc 5x</t>
  </si>
  <si>
    <t>DXV/Sc 6x</t>
  </si>
  <si>
    <t>DXV/Sc 7x</t>
  </si>
  <si>
    <t>DXV/Sc 8x</t>
  </si>
  <si>
    <t>DXV/Sc 9x</t>
  </si>
  <si>
    <t>DXV/Sc 10x</t>
  </si>
  <si>
    <t>DXV/Sc 12x</t>
  </si>
  <si>
    <t>DXV/Sc 14x</t>
  </si>
  <si>
    <t>DXV/Sc 15x</t>
  </si>
  <si>
    <t>DXV/Sc 16x</t>
  </si>
  <si>
    <t>DXV/Sc 17x</t>
  </si>
  <si>
    <t>DXV/Sc 18x</t>
  </si>
  <si>
    <t>DXV/Sc 19x</t>
  </si>
  <si>
    <t>DXV/Sc 20x</t>
  </si>
  <si>
    <t>DXV/Sc 24x</t>
  </si>
  <si>
    <t>FRN-DXV 300/500V - 0.6/1 kV</t>
  </si>
  <si>
    <t>CÁP ĐIỀU KHIỂN, CHỐNG CHÁY, CÁCH ĐIỆN XLPE, KHÔNG MÀN CHẮN, VỎ BỌC FR-PVC</t>
  </si>
  <si>
    <t>TIÊU CHUẨN: IEC 60502-1, IEC 60331, BS 6387</t>
  </si>
  <si>
    <t>Cấu trúc: Cu/Mica/XLPE/FR-PVC</t>
  </si>
  <si>
    <t>1. Ruột dẫn: Đồng ủ mềm (cấp 2)</t>
  </si>
  <si>
    <t>2. Lớp chống cháy: băng Mica</t>
  </si>
  <si>
    <t>3. Cách điện: XLPE</t>
  </si>
  <si>
    <t>4. Chất độn &amp; băng quấn (nếu cần)</t>
  </si>
  <si>
    <t>5. Vỏ bọc: FR-PVC</t>
  </si>
  <si>
    <t xml:space="preserve"> -  Vỏ bọc: Màu CAM</t>
  </si>
  <si>
    <t xml:space="preserve"> - Bán kính uốn cong nhỏ nhất: 10 x D (D: đường kính ngoài của cáp)</t>
  </si>
  <si>
    <t xml:space="preserve"> - Chống cháy: IEC 60331, BS 6387</t>
  </si>
  <si>
    <t xml:space="preserve"> - Chậm bắt lửa: IEC 60332-1</t>
  </si>
  <si>
    <t>FRN-DXV</t>
  </si>
  <si>
    <t>2x1,0</t>
  </si>
  <si>
    <t>3x0.5</t>
  </si>
  <si>
    <t>3x1,0</t>
  </si>
  <si>
    <t>4x0.5</t>
  </si>
  <si>
    <t>4x1,0</t>
  </si>
  <si>
    <t>5x0.5</t>
  </si>
  <si>
    <t>5x1,0</t>
  </si>
  <si>
    <t>6x0.5</t>
  </si>
  <si>
    <t>6x0.75</t>
  </si>
  <si>
    <t>6x1,0</t>
  </si>
  <si>
    <t>6x1.5</t>
  </si>
  <si>
    <t>6x2.5</t>
  </si>
  <si>
    <t>7x0.5</t>
  </si>
  <si>
    <t>7x0.75</t>
  </si>
  <si>
    <t>7x1,0</t>
  </si>
  <si>
    <t>7x1.5</t>
  </si>
  <si>
    <t>7x2.5</t>
  </si>
  <si>
    <t>12x0.5</t>
  </si>
  <si>
    <t>12x0.75</t>
  </si>
  <si>
    <t>12x1,0</t>
  </si>
  <si>
    <t>12x1.5</t>
  </si>
  <si>
    <t>12x2.5</t>
  </si>
  <si>
    <t>- Nhiệt độ làm việc dài hạn cho phép của ruột dẫn là90 độ C</t>
  </si>
  <si>
    <t>- Nhiệt độ cực đại cho phép của ruột dẫn khi ngắn mạch trong thời gian không quá 5 giây là : 250 độ C</t>
  </si>
  <si>
    <t>- Bán kính uốn cong nhỏ nhất: 10 x D (D: đường kính ngoài của cáp)</t>
  </si>
  <si>
    <t>- Chống cháy: IEC 60331, BS 6387</t>
  </si>
  <si>
    <t>- Chậm bắt lửa: IEC 60332-1</t>
  </si>
  <si>
    <t>18x0.5</t>
  </si>
  <si>
    <t>18x0.75</t>
  </si>
  <si>
    <t>18x1</t>
  </si>
  <si>
    <t>18x1.5</t>
  </si>
  <si>
    <t>18x2.5</t>
  </si>
  <si>
    <t>27x0.5</t>
  </si>
  <si>
    <t>27x0.75</t>
  </si>
  <si>
    <t>27x1</t>
  </si>
  <si>
    <t>27x1.5</t>
  </si>
  <si>
    <t>27x2.5</t>
  </si>
  <si>
    <t>36x0.5</t>
  </si>
  <si>
    <t>36x0.75</t>
  </si>
  <si>
    <t>36x1</t>
  </si>
  <si>
    <t>36x1.5</t>
  </si>
  <si>
    <t>36x2.5</t>
  </si>
  <si>
    <t>48x0.5</t>
  </si>
  <si>
    <t>48x0.75</t>
  </si>
  <si>
    <t>48x1</t>
  </si>
  <si>
    <t>48x1.5</t>
  </si>
  <si>
    <t>48x2.5</t>
  </si>
  <si>
    <t>60x0.5</t>
  </si>
  <si>
    <t>60x0.75</t>
  </si>
  <si>
    <t>60x1</t>
  </si>
  <si>
    <t>60x1.5</t>
  </si>
  <si>
    <t>60x2.5</t>
  </si>
  <si>
    <t>FRN-DXV/Sc 300/500V - 0.6/1 kV</t>
  </si>
  <si>
    <t>CÁP ĐIỀU KHIỂN, CHỐNG CHÁY, CÁCH ĐIỆN XLPE, CÓ MÀN CHẮN, VỎ BỌC FR-PVC</t>
  </si>
  <si>
    <t>Cấu trúc: Cu/Mica/XLPE/Sc/FR-PVC</t>
  </si>
  <si>
    <t>5. Màn chắn: băng đồng</t>
  </si>
  <si>
    <t>6. Vỏ bọc: FR-PVC</t>
  </si>
  <si>
    <t>FRN-DXV/Sc</t>
  </si>
  <si>
    <t>2x1</t>
  </si>
  <si>
    <t>3x1</t>
  </si>
  <si>
    <t>4x1</t>
  </si>
  <si>
    <t>5x1</t>
  </si>
  <si>
    <t>6x1</t>
  </si>
  <si>
    <t>7x1</t>
  </si>
  <si>
    <t>12x1</t>
  </si>
  <si>
    <t>CÁP CV-FR 0.6/1 kV</t>
  </si>
  <si>
    <t>CÁP ĐIỆN LỰC CHẬM CHÁY, RUỘT ĐỒNG, VỎ BỌC PVC-FR</t>
  </si>
  <si>
    <t>TIÊU CHUẨN ÁP DỤNG: TCVN 5935-1 / IEC 60502-1 TCVN 6612 / IEC60228; IEC 60332-1,3; BS 4066-1,3</t>
  </si>
  <si>
    <t>Cấu trúc: Cu/Fr-PVC</t>
  </si>
  <si>
    <t xml:space="preserve">1. Ruột dẫn: Đồng - bện cấp 2.(tiết diện dây từ 16mm² trở lên có nén) </t>
  </si>
  <si>
    <t>2. Vỏ bọc: Nhựa FR- PVC</t>
  </si>
  <si>
    <t>Vỏ bọc: Màu cam hoặc theo yêu cầu khách hàng.</t>
  </si>
  <si>
    <t xml:space="preserve">Điện áp định mức (Uo/U): 0.6/1kV </t>
  </si>
  <si>
    <t>Điện áp thử: 3,5kV/5 phút</t>
  </si>
  <si>
    <t>Chậm bắt lửa: IEC 60332-1</t>
  </si>
  <si>
    <t>CV-Fr 1x</t>
  </si>
  <si>
    <t>CÁP CXV-FR 1x - 0.6/1 kV</t>
  </si>
  <si>
    <t>CÁP ĐIỆN LỰC CHẬM CHÁY, 1 LÕI, RUỘT ĐỒNG, CÁCH ĐIỆN XLPE, VỎ BỌC Fr-PVC</t>
  </si>
  <si>
    <t>Cấu trúc: Cu/XLPE/Fr-PVC</t>
  </si>
  <si>
    <t>2.Cách điện: Nhựa XLPE</t>
  </si>
  <si>
    <t>3.Vỏ bọc: Nhựa Fr- PVC.</t>
  </si>
  <si>
    <t xml:space="preserve">Nhiệt độ ruột dẫn lớn nhất trong vận hành bình thường: 90°C </t>
  </si>
  <si>
    <t>Nhiệt độ ruột dẫn lớn nhất khi ngắn mạch trong thời gian tối đa 5s: 250°C</t>
  </si>
  <si>
    <t>Chậm bắt lửa: IEC 60332-1 ; IEC 60332-3-24.</t>
  </si>
  <si>
    <t>Bán kính uốn cong nhỏ nhất: 8xD (8 lần đường kính ngoài của cáp)</t>
  </si>
  <si>
    <t>CXV-Fr 1x</t>
  </si>
  <si>
    <t>105</t>
  </si>
  <si>
    <t>142</t>
  </si>
  <si>
    <t>CÁP CXV-FR 2x - 0.6/1 kV</t>
  </si>
  <si>
    <t>CÁP ĐIỆN LỰC CHẬM CHÁY, 2 LÕI, RUỘT ĐỒNG, CÁCH ĐIỆN XLPE, VỎ BỌC Fr-PVC</t>
  </si>
  <si>
    <t>3.Điền đầy: Sợi PP, Băng Quấn.</t>
  </si>
  <si>
    <t>4.Vỏ bọc: Nhựa Fr- PVC.</t>
  </si>
  <si>
    <t>CXV-Fr 2x</t>
  </si>
  <si>
    <t>176</t>
  </si>
  <si>
    <t>380</t>
  </si>
  <si>
    <t>738</t>
  </si>
  <si>
    <t>CÁP CXV-FR 3x - 0.6/1 kV</t>
  </si>
  <si>
    <t>CÁP ĐIỆN LỰC CHẬM CHÁY, 3 LÕI, RUỘT ĐỒNG, CÁCH ĐIỆN XLPE, VỎ BỌC Fr-PVC</t>
  </si>
  <si>
    <t>CXV-Fr 3x</t>
  </si>
  <si>
    <t>196</t>
  </si>
  <si>
    <t>258</t>
  </si>
  <si>
    <t>CÁP CXV-FR 4x - 0.6/1 kV</t>
  </si>
  <si>
    <t>CÁP ĐIỆN LỰC CHẬM CHÁY, 4 LÕI, RUỘT ĐỒNG, CÁCH ĐIỆN XLPE, VỎ BỌC Fr-PVC</t>
  </si>
  <si>
    <t>CXV-Fr 4x</t>
  </si>
  <si>
    <t>235</t>
  </si>
  <si>
    <t>CÁP CXV-FR 3x+1x - 0.6/1 kV</t>
  </si>
  <si>
    <t>CÁP ĐIỆN LỰC CHẬM CHÁY, 4 LÕI 1 LÕI TRUNG TÍNH NHỎ HƠN, 
RUỘT ĐỒNG, CÁCH ĐIỆN XLPE, VỎ BỌC Fr-PVC</t>
  </si>
  <si>
    <t>TIÊU CHUẨN: TCVN 5935-1,IEC 60502-1,IEC 60332-1</t>
  </si>
  <si>
    <t xml:space="preserve">Điện trở DC
tối đa của ruột dẫn ở 20°C </t>
  </si>
  <si>
    <t>CXV -Fr</t>
  </si>
  <si>
    <t>3x2,5+1x1,5</t>
  </si>
  <si>
    <t>3x4.0+1x2,5</t>
  </si>
  <si>
    <t>294</t>
  </si>
  <si>
    <t>3x6.0+1x4.0</t>
  </si>
  <si>
    <t>389</t>
  </si>
  <si>
    <t>3x10+1x6.0</t>
  </si>
  <si>
    <t>529</t>
  </si>
  <si>
    <t>3x25+1x10</t>
  </si>
  <si>
    <t>1065</t>
  </si>
  <si>
    <t>1138</t>
  </si>
  <si>
    <t>1526</t>
  </si>
  <si>
    <t>2042</t>
  </si>
  <si>
    <t>2145</t>
  </si>
  <si>
    <t>2692</t>
  </si>
  <si>
    <t>2871</t>
  </si>
  <si>
    <t>3658</t>
  </si>
  <si>
    <t>3x95+1x70</t>
  </si>
  <si>
    <t>3854</t>
  </si>
  <si>
    <t>4583</t>
  </si>
  <si>
    <t>4856</t>
  </si>
  <si>
    <t>5580</t>
  </si>
  <si>
    <t>3x150+1x95</t>
  </si>
  <si>
    <t>5859</t>
  </si>
  <si>
    <t>3x150+1x120</t>
  </si>
  <si>
    <t>6113</t>
  </si>
  <si>
    <t>6983</t>
  </si>
  <si>
    <t>3x185+1x120</t>
  </si>
  <si>
    <t>7242</t>
  </si>
  <si>
    <t>3x185+1x150</t>
  </si>
  <si>
    <t>7581</t>
  </si>
  <si>
    <t>8958</t>
  </si>
  <si>
    <t>3x240+1x150</t>
  </si>
  <si>
    <t>3x240+1x185</t>
  </si>
  <si>
    <t>9696</t>
  </si>
  <si>
    <t>CÁP CXL-FR 1x 0.6/1 kV</t>
  </si>
  <si>
    <t>CÁP CHẬM CHÁY ÍT KHÓI KHÔNG HALOGEN, 1 LÕI, RUỘT ĐỒNG, CÁCH ĐIỆN XLPE, VỎ BỌC LSHF(LSZH)</t>
  </si>
  <si>
    <t>Cấu trúc: Cu/XLPE/LSHF(LSZH)</t>
  </si>
  <si>
    <t>4.Vỏ bọc: Nhựa LSHF(LSZH)</t>
  </si>
  <si>
    <t>Cách điện: Bằng băng màu nằm giữa ruột dẫn và lớp cách điện màu tự nhiên:</t>
  </si>
  <si>
    <t xml:space="preserve"> - Cáp 1 lõi: Màu tự nhiên không băng màu.</t>
  </si>
  <si>
    <t>Điện áp định mức (Uo/U): 0.6/1 kV</t>
  </si>
  <si>
    <t>Điện áp thử: 3,5 kV/ 5 phút</t>
  </si>
  <si>
    <t>Nhiệt độ ruột dẫn lớn nhất trong vận hành bình thường: 90°C</t>
  </si>
  <si>
    <t xml:space="preserve">Nhiệt độ ruột dẫn lớn nhất khi ngắn mạch trong thời gian tối đa 5s: 250°C </t>
  </si>
  <si>
    <t xml:space="preserve">Tính sinh khí axít và ăn mòn: BS 7211, BS EN 50267-2-1, IEC 60754-1&amp;2 </t>
  </si>
  <si>
    <t>Độ bốc khói: BS 7211, BS EN 50268-2, IEC 61034-2</t>
  </si>
  <si>
    <t>Chậm bắt lửa: IEC 60332-1, BS EN 60332-1</t>
  </si>
  <si>
    <t>CXL-Fr 1x</t>
  </si>
  <si>
    <t>80</t>
  </si>
  <si>
    <t>208</t>
  </si>
  <si>
    <t>392</t>
  </si>
  <si>
    <t>CÁP CXL-FR 2x 0.6/1 kV</t>
  </si>
  <si>
    <t>CÁP CHẬM CHÁY ÍT KHÓI KHÔNG HALOGEN, 2 LÕI, RUỘT ĐỒNG, CÁCH ĐIỆN XLPE, VỎ BỌC LSHF(LSZH)</t>
  </si>
  <si>
    <t xml:space="preserve"> - Cáp nhiều lõi: Đỏ, Vàng, Xanh, Đen Hoặc theo yêu cầu.</t>
  </si>
  <si>
    <t>CÁP CXL-FR 3x 0.6/1 kV</t>
  </si>
  <si>
    <t>CÁP CHẬM CHÁY ÍT KHÓI KHÔNG HALOGEN, 3 LÕI, RUỘT ĐỒNG, CÁCH ĐIỆN XLPE, VỎ BỌC LSHF(LSZH)</t>
  </si>
  <si>
    <t>CXL-Fr 3x</t>
  </si>
  <si>
    <t>CÁP CXL-FR 4x 0.6/1 kV</t>
  </si>
  <si>
    <t>CÁP CHẬM CHÁY ÍT KHÓI KHÔNG HALOGEN, 4 LÕI, RUỘT ĐỒNG, CÁCH ĐIỆN XLPE, VỎ BỌC LSHF(LSZH)</t>
  </si>
  <si>
    <t>CXL-Fr 4x</t>
  </si>
  <si>
    <t>CXL -Fr</t>
  </si>
  <si>
    <t>CÁP CV-FRN 0.6/1 kV</t>
  </si>
  <si>
    <t>CÁP CHỐNG CHÁY, RUỘT ĐỒNG, VỎ BỌC PVC-FR</t>
  </si>
  <si>
    <t>TIÊU CHUẨN ÁP DỤNG:  TCVN 5935-1 / IEC 60502-1 TCVN 6612 / IEC60228; IEC 60331, BS 6387</t>
  </si>
  <si>
    <t>Cấu trúc: Cu/Mica/Fr-PVC</t>
  </si>
  <si>
    <t>1.Ruột dẫn: Đồng - bện cấp 2.(tiết diện dây từ 16mm² trở lên có nén)</t>
  </si>
  <si>
    <t>2.Lớp chống cháy: Màng Mica (2 lớp màng)</t>
  </si>
  <si>
    <t>3.Vỏ bọc: Nhựa FR- PVC</t>
  </si>
  <si>
    <t>CV-FRN 1x</t>
  </si>
  <si>
    <t>CÁP CXV-FRN 1x - 0.6/1 kV</t>
  </si>
  <si>
    <t>CÁP CHỐNG CHÁY, 1 LÕI, RUỘT ĐỒNG, CÁCH ĐIỆN XLPE, VỎ BỌC PVC-FR</t>
  </si>
  <si>
    <t>Cấu trúc: Cu/Mica/XLPE/Fr-PVC</t>
  </si>
  <si>
    <t>3.Cách điện: NhựaXLPE.</t>
  </si>
  <si>
    <t>4.Vỏ bọc: Nhựa FR- PVC</t>
  </si>
  <si>
    <t>Cách điện: Bằng băng màu nằm giữa ruột dẫn và lớp cách điện màu tự nhiên.</t>
  </si>
  <si>
    <t>- Cáp 1 lõi: Màu tự nhiên không băng màu.</t>
  </si>
  <si>
    <t>- Cáp nhiều lõi: Đỏ, Vàng, Xanh, Đen Hoặc theo yêu cầu.</t>
  </si>
  <si>
    <t>Điện áp định mức (Uo/U): 0.6/1 kV -</t>
  </si>
  <si>
    <t>Chống cháy: IEC 60331, BS 6387.</t>
  </si>
  <si>
    <t>Chậm bắt lửa: IEC 60332-1,IEC 60332-3-24</t>
  </si>
  <si>
    <t>CXV-FRN 1x</t>
  </si>
  <si>
    <t>77</t>
  </si>
  <si>
    <t>97</t>
  </si>
  <si>
    <t>325</t>
  </si>
  <si>
    <t>1010</t>
  </si>
  <si>
    <t>CÁP CXV-FRN 2x - 0.6/1 kV</t>
  </si>
  <si>
    <t>CÁP CHỐNG CHÁY, 2 LÕI, RUỘT ĐỒNG, CÁCH ĐIỆN XLPE, VỎ BỌC PVC-FR</t>
  </si>
  <si>
    <t>4.Điền đầy: Sợi PP, Băng Quấn.</t>
  </si>
  <si>
    <t>5.Vỏ bọc: Nhựa FR- PVC</t>
  </si>
  <si>
    <t>CXV-FRN 2x</t>
  </si>
  <si>
    <t>CÁP CXV-FRN 3x - 0.6/1 kV</t>
  </si>
  <si>
    <t>CÁP CHỐNG CHÁY, 3 LÕI, RUỘT ĐỒNG, CÁCH ĐIỆN XLPE, VỎ BỌC PVC-FR</t>
  </si>
  <si>
    <t>CXV-FRN 3x</t>
  </si>
  <si>
    <t>CÁP CXV-FRN 4x - 0.6/1 kV</t>
  </si>
  <si>
    <t>CÁP CHỐNG CHÁY, 4 LÕI, RUỘT ĐỒNG, CÁCH ĐIỆN XLPE, VỎ BỌC PVC-FR</t>
  </si>
  <si>
    <t>CXV-FRN 4x</t>
  </si>
  <si>
    <t>224</t>
  </si>
  <si>
    <t>280</t>
  </si>
  <si>
    <t>359</t>
  </si>
  <si>
    <t>618</t>
  </si>
  <si>
    <t>901</t>
  </si>
  <si>
    <t>1297</t>
  </si>
  <si>
    <t>1701</t>
  </si>
  <si>
    <t>3150</t>
  </si>
  <si>
    <t>CÁP ĐIỆN LỰC CHỐNG CHÁY, 4 LÕI 1 LÕI TRUNG TÍNH NHỎ HƠN, RUỘT ĐỒNG, CÁCH ĐIỆN XLPE, VỎ BỌC Fr-PVC</t>
  </si>
  <si>
    <t>CXV -FRN</t>
  </si>
  <si>
    <t>468</t>
  </si>
  <si>
    <t>CÁP CXL-FRN 1x - 0.6/1 kV</t>
  </si>
  <si>
    <t>CÁP CHỐNG CHÁY ÍT KHÓI KHÔNG HALOGEN, 1 LÕI, RUỘT ĐỒNG, CÁCH ĐIỆN XLPE, VỎ BỌC LSHF(LSZH)</t>
  </si>
  <si>
    <t>Cấu trúc: Cu/Mica/XLPE/LSHF(LSZH)</t>
  </si>
  <si>
    <t>Điện áp thử: 3,5 kV/ 5 phút -</t>
  </si>
  <si>
    <t>Chống cháy: IEC 60331, BS 6387</t>
  </si>
  <si>
    <t>Tính sinh khí axít (HCl): IEC 60502-1, IEC 60754-1.</t>
  </si>
  <si>
    <t>Hàm lượng Flo: IEC 60502-1, IEC 60684-2.</t>
  </si>
  <si>
    <t>Chậm bắt lửa: IEC 60332-1, BS EN 60332-1.</t>
  </si>
  <si>
    <t>Độ dẫn điện và độ pH: IEC 60502-1, IEC 60754-2</t>
  </si>
  <si>
    <t>Độ bốc khói: IEC 61034-2.</t>
  </si>
  <si>
    <t>CXL-FRN 1x</t>
  </si>
  <si>
    <t>122</t>
  </si>
  <si>
    <t>1,67</t>
  </si>
  <si>
    <t>2,11</t>
  </si>
  <si>
    <t>2,48</t>
  </si>
  <si>
    <t>2,89</t>
  </si>
  <si>
    <t>2,49</t>
  </si>
  <si>
    <t>2,77</t>
  </si>
  <si>
    <t>3,11</t>
  </si>
  <si>
    <t>2,82</t>
  </si>
  <si>
    <t>3,13</t>
  </si>
  <si>
    <t>CÁP CXL-FRN 2x - 0.6/1 kV</t>
  </si>
  <si>
    <t>CÁP CHỐNG CHÁY ÍT KHÓI KHÔNG HALOGEN, 2 LÕI, RUỘT ĐỒNG, CÁCH ĐIỆN XLPE, VỎ BỌC LSHF(LSZH)</t>
  </si>
  <si>
    <t>5.Vỏ bọc: Nhựa LSHF(LSZH)</t>
  </si>
  <si>
    <t>CXL-FRN 2x</t>
  </si>
  <si>
    <t>168</t>
  </si>
  <si>
    <t>202</t>
  </si>
  <si>
    <t>307</t>
  </si>
  <si>
    <t>556</t>
  </si>
  <si>
    <t>2945</t>
  </si>
  <si>
    <t>CÁP CXL-FRN 3x - 0.6/1 kV</t>
  </si>
  <si>
    <t>CÁP CHỐNG CHÁY ÍT KHÓI KHÔNG HALOGEN, 3 LÕI, RUỘT ĐỒNG, CÁCH ĐIỆN XLPE, VỎ BỌC LSHF(LSZH)</t>
  </si>
  <si>
    <t>CXL-FRN 3x</t>
  </si>
  <si>
    <t>CÁP CHỐNG CHÁY ÍT KHÓI KHÔNG HALOGEN, 4 LÕI, RUỘT ĐỒNG, CÁCH ĐIỆN XLPE, VỎ BỌC LSHF(LSZH)</t>
  </si>
  <si>
    <t>CXL-FRN 4x</t>
  </si>
  <si>
    <t>CÁP CXL-FRN 3x+1x - 0.6/1 kV</t>
  </si>
  <si>
    <t>CÁP ĐIỆN LỰC CHỐNG CHÁY, 4 LÕI 1 LÕI TRUNG TÍNH NHỎ HƠN, 
RUỘT ĐỒNG, CÁCH ĐIỆN XLPE, VỎ BỌC LSHF (LSZH)</t>
  </si>
  <si>
    <t>CXL -FRN</t>
  </si>
  <si>
    <t>SẢN PHẨM TIÊU BIỂU KHÁC</t>
  </si>
  <si>
    <t>CÁP THÔNG TIN KIM LOẠI, CÁP QUANG, DÂY LAN, DÂY CAMERA</t>
  </si>
  <si>
    <t>TCVN 8238:2009, TCVN 8696:2011, EIA/TIA-568-C.2, EIA/TIA-568-B2,IEC 60096, IEC 61196 vv...</t>
  </si>
  <si>
    <t>Ứng dụng:</t>
  </si>
  <si>
    <t xml:space="preserve"> - Sử dụng cho các công trình viễn thông, thông tin liên lạc, mạng truyền hình cáp, mạng LAN, hệ thống camera giám sát, trạm thu phát sóng</t>
  </si>
  <si>
    <t>CÁP ĐỒNG TRỤC</t>
  </si>
  <si>
    <t>IEC 60096; IEC 61196</t>
  </si>
  <si>
    <t xml:space="preserve"> - Vật liêu cách điện: nhựa HPDE</t>
  </si>
  <si>
    <t xml:space="preserve"> - Ruột dẫn: Đồng đỏ hoặc thép mạ đồng.</t>
  </si>
  <si>
    <t xml:space="preserve"> - Băng chống nhiễu: Băng nhôm phủ nhựa</t>
  </si>
  <si>
    <t xml:space="preserve"> - Dệt lưới chống nhiễu: Sợi nhôm hoặc đồng.</t>
  </si>
  <si>
    <t xml:space="preserve"> - Vỏ bảo vệ: Nhựa PE hoặc PVC</t>
  </si>
  <si>
    <t>DÂY THUÊ BAO QUANG FTTH</t>
  </si>
  <si>
    <t>TCVN 8696:2011; ITU- G.657.A1; G.567.D</t>
  </si>
  <si>
    <t xml:space="preserve"> - Sợi quangL Từ FO đến 4 FO, G.657.A1; G.567.D</t>
  </si>
  <si>
    <t xml:space="preserve"> - Sợi gia cường: Thép 0.45mm hoặc sợi FRB</t>
  </si>
  <si>
    <t xml:space="preserve"> - Dây treo: Thép 1mm hoặc 7x0.33</t>
  </si>
  <si>
    <t xml:space="preserve"> - Vỏ bọc: Nhựa PVC, HPDE hoặc LSZH/PVC</t>
  </si>
  <si>
    <t>DÂY ĐIỆN Ô TÔ VÀ XE MÁY</t>
  </si>
  <si>
    <t>JIS C 3406, JASO D 611</t>
  </si>
  <si>
    <t xml:space="preserve"> - Quy cách: Cu/PVC</t>
  </si>
  <si>
    <t xml:space="preserve"> - Số lõi: 1.</t>
  </si>
  <si>
    <r>
      <rPr>
        <sz val="13"/>
        <color theme="1"/>
        <rFont val="Times New Roman"/>
        <charset val="134"/>
      </rPr>
      <t xml:space="preserve"> - Mặt cắt danh định: 0.3 đến 100mm</t>
    </r>
    <r>
      <rPr>
        <vertAlign val="superscript"/>
        <sz val="13"/>
        <color theme="1"/>
        <rFont val="Times New Roman"/>
        <charset val="134"/>
      </rPr>
      <t>2</t>
    </r>
  </si>
  <si>
    <t xml:space="preserve"> - Nhiệt độ làm việc của ruột dẫn: 70ºC, 105ºC </t>
  </si>
  <si>
    <t xml:space="preserve"> - Dạng mẫu mã: Hình tròn</t>
  </si>
  <si>
    <t xml:space="preserve"> - Màu sắc: Nhiều màu, có thể kết hợp xoc chỉ khác màu trên dây</t>
  </si>
  <si>
    <t xml:space="preserve"> - Ứng dụng: Sử dụng đấu nối bên trong ô tô, xe máy và các phương tiện cơ giới đường bộ khác.</t>
  </si>
  <si>
    <t>CHỨNG CHỈ CHẤT LƯỢNG</t>
  </si>
  <si>
    <t>HƯỚNG DẪN LƯU KHO VÀ CÁC THAO TÁC</t>
  </si>
  <si>
    <t>1. LƯU KHO</t>
  </si>
  <si>
    <t>Dùng con kê chèn cố định hai bên</t>
  </si>
  <si>
    <t>Chỉ những rulo cáp được bao bì bảo vệ mới cỏ thể xếp chồng tang trống lên tang trốn. Lớp dưới phải đảm bảo đủ chiều rộng.</t>
  </si>
  <si>
    <t>Không đặt nằm</t>
  </si>
  <si>
    <t>2. LƯU KHO</t>
  </si>
  <si>
    <t>Lăn Rulo theo chiều mũi tên trên má ture</t>
  </si>
  <si>
    <t>Dùng cần trục hoặc xe nâng</t>
  </si>
  <si>
    <t>3. PHÂN CHIA CÁP, THAY ĐỔI RULO</t>
  </si>
  <si>
    <t>Đề nghị dùng cách này</t>
  </si>
  <si>
    <t>Không nên sử dụng cách này</t>
  </si>
  <si>
    <t>4. XẢ CÁP</t>
  </si>
  <si>
    <t>Đề nghị xả cáp theo cách này</t>
  </si>
  <si>
    <t>Không xả cáp theo cách này</t>
  </si>
  <si>
    <t>Tính toán</t>
  </si>
  <si>
    <t>2423</t>
  </si>
  <si>
    <t>3090</t>
  </si>
  <si>
    <t>1.Ruột dẫn: Nhôm bện cấp 2, bện tròn ép chặt</t>
  </si>
  <si>
    <t>1.Ruột dẫn: Nhôm bện cấp 2, bện tròn nén chặt</t>
  </si>
  <si>
    <t>2. Cách điện: Nhựa XLPE màu đen</t>
  </si>
  <si>
    <t xml:space="preserve">THAY HỈNH ẢNH BẰNG LOẠI 2 SỢI </t>
  </si>
  <si>
    <r>
      <t>Nhận biết cáp</t>
    </r>
    <r>
      <rPr>
        <b/>
        <sz val="12"/>
        <color theme="1"/>
        <rFont val="Times New Roman"/>
        <charset val="134"/>
      </rPr>
      <t>:</t>
    </r>
    <r>
      <rPr>
        <sz val="12"/>
        <color theme="1"/>
        <rFont val="Times New Roman"/>
        <charset val="134"/>
      </rPr>
      <t xml:space="preserve"> Bằng gân nổi trên vỏ cách điện </t>
    </r>
  </si>
  <si>
    <t>thay hình ảnh bằng cáp 3x (3 lõi)</t>
  </si>
  <si>
    <t>1.Ruột dẫn: Đồng bện cấp 2, bện tròn nén chặt</t>
  </si>
  <si>
    <t>Lõi trung tính: Không có gân nổi</t>
  </si>
  <si>
    <t>2. Cách điện: Nhựa XLPE màu tự nhiên</t>
  </si>
  <si>
    <t>1.Ruột dẫn:Nhôm bện cấp 2, bện tròn nén chặt</t>
  </si>
  <si>
    <t>3. Vỏ ngoài: Nhựa PVC màu đen hoặc theo yêu cầu</t>
  </si>
  <si>
    <t>Phân biệt lõi bằng màu nhựa bọc vỏ ngoài (hoặc bằng băng màu PET áp dọc phía dưới lớp cách điện)</t>
  </si>
  <si>
    <r>
      <t>Nhận biết cáp</t>
    </r>
    <r>
      <rPr>
        <b/>
        <sz val="12"/>
        <color theme="1"/>
        <rFont val="Times New Roman"/>
        <charset val="134"/>
      </rPr>
      <t>:</t>
    </r>
    <r>
      <rPr>
        <sz val="12"/>
        <color theme="1"/>
        <rFont val="Times New Roman"/>
        <charset val="134"/>
      </rPr>
      <t xml:space="preserve"> </t>
    </r>
  </si>
  <si>
    <t>4. Vỏ ngoài: Nhựa PVC màu đen</t>
  </si>
  <si>
    <r>
      <t>Nhận biết cáp</t>
    </r>
    <r>
      <rPr>
        <b/>
        <sz val="12"/>
        <color theme="1"/>
        <rFont val="Times New Roman"/>
        <charset val="134"/>
      </rPr>
      <t>:</t>
    </r>
    <r>
      <rPr>
        <sz val="12"/>
        <color theme="1"/>
        <rFont val="Times New Roman"/>
        <charset val="134"/>
      </rPr>
      <t xml:space="preserve"> </t>
    </r>
    <r>
      <rPr>
        <sz val="11"/>
        <color theme="1"/>
        <rFont val="Times New Roman"/>
        <charset val="134"/>
      </rPr>
      <t>Phân biệt lõi bằng băng màu PET áp dọc phía dưới lớp cách điện</t>
    </r>
  </si>
  <si>
    <t>01 Lõi dây pha có chứa băng màu: ĐỎ hoặc VÀNG hoặc LAM</t>
  </si>
  <si>
    <t>ID</t>
  </si>
  <si>
    <t>Ghép lõi</t>
  </si>
  <si>
    <t>OD</t>
  </si>
  <si>
    <t xml:space="preserve">Chiều dày vỏ </t>
  </si>
  <si>
    <t>3 Lõi cáp dây pha có chưa các băng PET màu: ĐỎ, VÀNG, LAM</t>
  </si>
  <si>
    <t>2 Lõi cáp dây pha có chứa 1 trong các băng PET màu: ĐỎ hoặc LAM</t>
  </si>
  <si>
    <t>Lõi cáp dây trung tính: Không sử dụng băng màu hoặc một băng màu khác 2 màu trên</t>
  </si>
  <si>
    <t>4 Lõi cáp dây pha có chưa các băng PE màu: ĐỎ, VÀNG, LAM, ĐEN</t>
  </si>
  <si>
    <t>Lõi cáp dây trung tính: Không sử dụng băng màu hoặc một băng màu khác 4 màu trên</t>
  </si>
  <si>
    <t>ID1</t>
  </si>
  <si>
    <t>ID2</t>
  </si>
  <si>
    <t xml:space="preserve">Dày vỏ </t>
  </si>
  <si>
    <t>2. Cách điện: Nhựa PVC màu đen hoặc theo yêu cầu.</t>
  </si>
  <si>
    <r>
      <t>Nhận biết cáp</t>
    </r>
    <r>
      <rPr>
        <b/>
        <sz val="12"/>
        <color theme="1"/>
        <rFont val="Times New Roman"/>
        <charset val="134"/>
      </rPr>
      <t>:</t>
    </r>
    <r>
      <rPr>
        <sz val="12"/>
        <color theme="1"/>
        <rFont val="Times New Roman"/>
        <charset val="134"/>
      </rPr>
      <t xml:space="preserve"> Nhận biết bằng màu vỏ cách điện: Đ</t>
    </r>
    <r>
      <rPr>
        <sz val="11"/>
        <color theme="1"/>
        <rFont val="Times New Roman"/>
        <charset val="134"/>
      </rPr>
      <t>ỏ, Vàng, Xanh, Đen, Xanh lá sọc vàng</t>
    </r>
  </si>
  <si>
    <t>1. Ruột dẫn: Nhôm bện cấp 2, bện tròn nén chặt</t>
  </si>
  <si>
    <t>130</t>
  </si>
  <si>
    <t>165</t>
  </si>
  <si>
    <t>102</t>
  </si>
  <si>
    <t>120</t>
  </si>
  <si>
    <t>155</t>
  </si>
  <si>
    <t>200</t>
  </si>
  <si>
    <t>140</t>
  </si>
  <si>
    <t>160</t>
  </si>
  <si>
    <t>190</t>
  </si>
  <si>
    <t>250</t>
  </si>
  <si>
    <t>330</t>
  </si>
  <si>
    <t>223</t>
  </si>
  <si>
    <t>295</t>
  </si>
  <si>
    <t>150</t>
  </si>
  <si>
    <t>171</t>
  </si>
  <si>
    <t>195</t>
  </si>
  <si>
    <t>311</t>
  </si>
  <si>
    <t>205</t>
  </si>
  <si>
    <t>336</t>
  </si>
  <si>
    <t>215</t>
  </si>
  <si>
    <t>245</t>
  </si>
  <si>
    <t>400</t>
  </si>
  <si>
    <t>430</t>
  </si>
  <si>
    <t>360</t>
  </si>
  <si>
    <t>285</t>
  </si>
  <si>
    <t>230</t>
  </si>
  <si>
    <t>207</t>
  </si>
  <si>
    <t>670</t>
  </si>
  <si>
    <t>255</t>
  </si>
  <si>
    <t>290</t>
  </si>
  <si>
    <t>355</t>
  </si>
  <si>
    <t>480</t>
  </si>
  <si>
    <t>240</t>
  </si>
  <si>
    <t>555</t>
  </si>
  <si>
    <t>270</t>
  </si>
  <si>
    <t>375</t>
  </si>
  <si>
    <t>630</t>
  </si>
  <si>
    <t>350</t>
  </si>
  <si>
    <t>690</t>
  </si>
  <si>
    <t>365</t>
  </si>
  <si>
    <t>422</t>
  </si>
  <si>
    <t>722</t>
  </si>
  <si>
    <t>OK</t>
  </si>
  <si>
    <t>445</t>
  </si>
  <si>
    <t>470</t>
  </si>
  <si>
    <t>590</t>
  </si>
  <si>
    <t>820</t>
  </si>
  <si>
    <t>315</t>
  </si>
  <si>
    <t>550</t>
  </si>
  <si>
    <t>760</t>
  </si>
  <si>
    <t>395</t>
  </si>
  <si>
    <t>575</t>
  </si>
  <si>
    <t>795</t>
  </si>
  <si>
    <t>425</t>
  </si>
  <si>
    <t>620</t>
  </si>
  <si>
    <t>865</t>
  </si>
  <si>
    <t>710</t>
  </si>
  <si>
    <t>900</t>
  </si>
  <si>
    <t>1260</t>
  </si>
  <si>
    <t>515</t>
  </si>
  <si>
    <t>755</t>
  </si>
  <si>
    <t>1050</t>
  </si>
  <si>
    <t>570</t>
  </si>
  <si>
    <t>685</t>
  </si>
  <si>
    <t>800</t>
  </si>
  <si>
    <t>990</t>
  </si>
  <si>
    <t>1362</t>
  </si>
  <si>
    <t>495</t>
  </si>
  <si>
    <t>840</t>
  </si>
  <si>
    <t>1145</t>
  </si>
  <si>
    <t>357</t>
  </si>
  <si>
    <t>485</t>
  </si>
  <si>
    <t>797</t>
  </si>
  <si>
    <t>510</t>
  </si>
  <si>
    <t>622</t>
  </si>
  <si>
    <t>386</t>
  </si>
  <si>
    <t>530</t>
  </si>
  <si>
    <t>645</t>
  </si>
  <si>
    <t>876</t>
  </si>
  <si>
    <t>467</t>
  </si>
  <si>
    <t>540</t>
  </si>
  <si>
    <t>665</t>
  </si>
  <si>
    <t>905</t>
  </si>
  <si>
    <t>410</t>
  </si>
  <si>
    <t>490</t>
  </si>
  <si>
    <t>565</t>
  </si>
  <si>
    <t>705</t>
  </si>
  <si>
    <t>960</t>
  </si>
  <si>
    <t>263</t>
  </si>
  <si>
    <t>662</t>
  </si>
  <si>
    <t>650</t>
  </si>
  <si>
    <t>265</t>
  </si>
  <si>
    <t>415</t>
  </si>
  <si>
    <t>292</t>
  </si>
  <si>
    <t>340</t>
  </si>
  <si>
    <t>390</t>
  </si>
  <si>
    <t>631</t>
  </si>
  <si>
    <t>378</t>
  </si>
  <si>
    <t>432</t>
  </si>
  <si>
    <t>523</t>
  </si>
  <si>
    <t>700</t>
  </si>
  <si>
    <t>3745</t>
  </si>
  <si>
    <t>466</t>
  </si>
  <si>
    <t>566</t>
  </si>
  <si>
    <t>762</t>
  </si>
  <si>
    <t>123</t>
  </si>
  <si>
    <t>147</t>
  </si>
  <si>
    <t>166</t>
  </si>
  <si>
    <t>137</t>
  </si>
  <si>
    <t>154</t>
  </si>
  <si>
    <t>412</t>
  </si>
  <si>
    <t>244</t>
  </si>
  <si>
    <t>268</t>
  </si>
  <si>
    <t>342</t>
  </si>
  <si>
    <t>283</t>
  </si>
  <si>
    <t>520</t>
  </si>
  <si>
    <t>564</t>
  </si>
  <si>
    <t>3.Điền đầy: PP và quấn Foam</t>
  </si>
  <si>
    <t xml:space="preserve"> -  Lõi cáp: Bằng số trên cách điện hoặc màu cách điện</t>
  </si>
  <si>
    <t>60</t>
  </si>
  <si>
    <t>92</t>
  </si>
  <si>
    <t>117</t>
  </si>
  <si>
    <t>156</t>
  </si>
  <si>
    <t>212</t>
  </si>
  <si>
    <t>79</t>
  </si>
  <si>
    <t>98</t>
  </si>
  <si>
    <t>114</t>
  </si>
  <si>
    <t>198</t>
  </si>
  <si>
    <t>115</t>
  </si>
  <si>
    <t>327</t>
  </si>
  <si>
    <t>145</t>
  </si>
  <si>
    <t>382</t>
  </si>
  <si>
    <t>455</t>
  </si>
  <si>
    <t>260</t>
  </si>
  <si>
    <t>332</t>
  </si>
  <si>
    <t>512</t>
  </si>
  <si>
    <t>175</t>
  </si>
  <si>
    <t>451</t>
  </si>
  <si>
    <t>361</t>
  </si>
  <si>
    <t>563</t>
  </si>
  <si>
    <t>254</t>
  </si>
  <si>
    <t>593</t>
  </si>
  <si>
    <t>210</t>
  </si>
  <si>
    <t>435</t>
  </si>
  <si>
    <t>625</t>
  </si>
  <si>
    <t>678</t>
  </si>
  <si>
    <t>298</t>
  </si>
  <si>
    <t>715</t>
  </si>
  <si>
    <t>440</t>
  </si>
  <si>
    <t>600</t>
  </si>
  <si>
    <t>868</t>
  </si>
  <si>
    <t>518</t>
  </si>
  <si>
    <t>1045</t>
  </si>
  <si>
    <t>86</t>
  </si>
  <si>
    <t>264</t>
  </si>
  <si>
    <t>96</t>
  </si>
  <si>
    <t>110</t>
  </si>
  <si>
    <t>138</t>
  </si>
  <si>
    <t>185</t>
  </si>
  <si>
    <t>132</t>
  </si>
  <si>
    <t>225</t>
  </si>
  <si>
    <t>296</t>
  </si>
  <si>
    <t>535</t>
  </si>
  <si>
    <t>157</t>
  </si>
  <si>
    <t>318</t>
  </si>
  <si>
    <t>437</t>
  </si>
  <si>
    <t>588</t>
  </si>
  <si>
    <t>692</t>
  </si>
  <si>
    <t>172</t>
  </si>
  <si>
    <t>222</t>
  </si>
  <si>
    <t>256</t>
  </si>
  <si>
    <t>456</t>
  </si>
  <si>
    <t>246</t>
  </si>
  <si>
    <t>287</t>
  </si>
  <si>
    <t>273</t>
  </si>
  <si>
    <t>427</t>
  </si>
  <si>
    <t>ok</t>
  </si>
  <si>
    <t>242</t>
  </si>
  <si>
    <t>345</t>
  </si>
  <si>
    <t>463</t>
  </si>
  <si>
    <t>640</t>
  </si>
  <si>
    <t>483</t>
  </si>
  <si>
    <t>262</t>
  </si>
  <si>
    <t>508</t>
  </si>
  <si>
    <t>707</t>
  </si>
  <si>
    <t>393</t>
  </si>
  <si>
    <t>528</t>
  </si>
  <si>
    <t>338</t>
  </si>
  <si>
    <t>426</t>
  </si>
  <si>
    <t>568</t>
  </si>
  <si>
    <t>344</t>
  </si>
  <si>
    <t>955</t>
  </si>
  <si>
    <t>Chiều dày danh nghĩa lớp chống cháy Mica</t>
  </si>
  <si>
    <t>2. Lớp chống cháy: Băng Mica (02 băng)</t>
  </si>
  <si>
    <t>3. Cách điện: Nhựa XLPE</t>
  </si>
  <si>
    <t xml:space="preserve"> -  Lõi cáp: Bằng số in trên cách điện hoặc băng phân màu</t>
  </si>
  <si>
    <t>95</t>
  </si>
  <si>
    <t>100</t>
  </si>
  <si>
    <t>113</t>
  </si>
  <si>
    <t>134</t>
  </si>
  <si>
    <t>178</t>
  </si>
  <si>
    <t>211</t>
  </si>
  <si>
    <t>384</t>
  </si>
  <si>
    <t>768</t>
  </si>
  <si>
    <t>106</t>
  </si>
  <si>
    <t>170</t>
  </si>
  <si>
    <t>133</t>
  </si>
  <si>
    <t>277</t>
  </si>
  <si>
    <t>184</t>
  </si>
  <si>
    <t>326</t>
  </si>
  <si>
    <t>214</t>
  </si>
  <si>
    <t>367</t>
  </si>
  <si>
    <t>Số sợi/ Đk sợi gần đúng</t>
  </si>
  <si>
    <t>Ok</t>
  </si>
  <si>
    <t>CXL-Fr 2x</t>
  </si>
  <si>
    <t>4.Vỏ bọc: Nhựa LSHF (LSZH)</t>
  </si>
  <si>
    <t>Số sợi/ Đk Sợi gần đúng</t>
  </si>
  <si>
    <t>2835</t>
  </si>
  <si>
    <t>2310</t>
  </si>
  <si>
    <t>1780</t>
  </si>
  <si>
    <t>1450</t>
  </si>
  <si>
    <t>1160</t>
  </si>
  <si>
    <t>950</t>
  </si>
  <si>
    <t>57</t>
  </si>
  <si>
    <t>72</t>
  </si>
  <si>
    <t>90</t>
  </si>
  <si>
    <t>216</t>
  </si>
  <si>
    <t>750</t>
  </si>
  <si>
    <t>1236</t>
  </si>
  <si>
    <t>1535</t>
  </si>
  <si>
    <t>1880</t>
  </si>
  <si>
    <t>2415</t>
  </si>
  <si>
    <t>2950</t>
  </si>
  <si>
    <t>213</t>
  </si>
  <si>
    <t>3152</t>
  </si>
  <si>
    <t>70</t>
  </si>
  <si>
    <t>89</t>
  </si>
  <si>
    <t>158</t>
  </si>
  <si>
    <t>745</t>
  </si>
  <si>
    <t>1004</t>
  </si>
  <si>
    <t>1232</t>
  </si>
  <si>
    <t>1530</t>
  </si>
  <si>
    <t>1873</t>
  </si>
  <si>
    <t>2410</t>
  </si>
  <si>
    <t>765</t>
  </si>
  <si>
    <t>980</t>
  </si>
  <si>
    <t>1275</t>
  </si>
  <si>
    <t>1762</t>
  </si>
  <si>
    <t>2345</t>
  </si>
  <si>
    <t>2870</t>
  </si>
  <si>
    <t>3590</t>
  </si>
  <si>
    <t>4382</t>
  </si>
  <si>
    <t>226</t>
  </si>
  <si>
    <t>522</t>
  </si>
  <si>
    <t>770</t>
  </si>
  <si>
    <t>985</t>
  </si>
  <si>
    <t>1280</t>
  </si>
  <si>
    <t>1770</t>
  </si>
  <si>
    <t>2352</t>
  </si>
  <si>
    <t>2880</t>
  </si>
  <si>
    <t>3602</t>
  </si>
  <si>
    <t>4395</t>
  </si>
  <si>
    <t>278</t>
  </si>
  <si>
    <t>352</t>
  </si>
  <si>
    <t>675</t>
  </si>
  <si>
    <t>1015</t>
  </si>
  <si>
    <t>1320</t>
  </si>
  <si>
    <t>1725</t>
  </si>
  <si>
    <t>2420</t>
  </si>
  <si>
    <t>3242</t>
  </si>
  <si>
    <t>3995</t>
  </si>
  <si>
    <t>4170</t>
  </si>
  <si>
    <t>4410</t>
  </si>
  <si>
    <t>4690</t>
  </si>
  <si>
    <t>4990</t>
  </si>
  <si>
    <t>496</t>
  </si>
  <si>
    <t>671</t>
  </si>
  <si>
    <t>1312</t>
  </si>
  <si>
    <t>1720</t>
  </si>
  <si>
    <t>3232</t>
  </si>
  <si>
    <t>3983</t>
  </si>
  <si>
    <t>4157</t>
  </si>
  <si>
    <t>4672</t>
  </si>
  <si>
    <t>4966</t>
  </si>
  <si>
    <t>204</t>
  </si>
  <si>
    <t>436</t>
  </si>
  <si>
    <t>626</t>
  </si>
  <si>
    <t>856</t>
  </si>
  <si>
    <t>1286</t>
  </si>
  <si>
    <t>1682</t>
  </si>
  <si>
    <t>2223</t>
  </si>
  <si>
    <t>CÁP CXV-FRN 3xA+1xB - 0.6/1 kV</t>
  </si>
  <si>
    <t>407</t>
  </si>
  <si>
    <t>572</t>
  </si>
  <si>
    <t>788</t>
  </si>
  <si>
    <t>1105</t>
  </si>
  <si>
    <t>1480</t>
  </si>
  <si>
    <t>1585</t>
  </si>
  <si>
    <t>1665</t>
  </si>
  <si>
    <t>1766</t>
  </si>
  <si>
    <t>2760</t>
  </si>
  <si>
    <t>2795</t>
  </si>
  <si>
    <t>3715</t>
  </si>
  <si>
    <t>4680</t>
  </si>
  <si>
    <t>4945</t>
  </si>
  <si>
    <t>5910</t>
  </si>
  <si>
    <t>5630</t>
  </si>
  <si>
    <t>6150</t>
  </si>
  <si>
    <t>6980</t>
  </si>
  <si>
    <t>7223</t>
  </si>
  <si>
    <t>7573</t>
  </si>
  <si>
    <t>8930</t>
  </si>
  <si>
    <t>9275</t>
  </si>
  <si>
    <t>4225</t>
  </si>
  <si>
    <t>5185</t>
  </si>
  <si>
    <t>6470</t>
  </si>
  <si>
    <t>7930</t>
  </si>
  <si>
    <t>10215</t>
  </si>
  <si>
    <t>10585</t>
  </si>
  <si>
    <t>CÁP CXL-FRN 4x - 0.6/1 kV</t>
  </si>
  <si>
    <t>4215</t>
  </si>
  <si>
    <t>5170</t>
  </si>
  <si>
    <t>6453</t>
  </si>
  <si>
    <t>7910</t>
  </si>
  <si>
    <t>10190</t>
  </si>
  <si>
    <t>10560</t>
  </si>
  <si>
    <t>403</t>
  </si>
  <si>
    <t>785</t>
  </si>
  <si>
    <t>1100</t>
  </si>
  <si>
    <t>1167</t>
  </si>
  <si>
    <t>1478</t>
  </si>
  <si>
    <t>1580</t>
  </si>
  <si>
    <t>1662</t>
  </si>
  <si>
    <t>1763</t>
  </si>
  <si>
    <t>2752</t>
  </si>
  <si>
    <t>2785</t>
  </si>
  <si>
    <t>3705</t>
  </si>
  <si>
    <t>3578</t>
  </si>
  <si>
    <t>4665</t>
  </si>
  <si>
    <t>4932</t>
  </si>
  <si>
    <t>5617</t>
  </si>
  <si>
    <t>5895</t>
  </si>
  <si>
    <t>6135</t>
  </si>
  <si>
    <t>6960</t>
  </si>
  <si>
    <t>7206</t>
  </si>
  <si>
    <t>7555</t>
  </si>
  <si>
    <t>8910</t>
  </si>
  <si>
    <t>9250</t>
  </si>
  <si>
    <t>9662</t>
  </si>
  <si>
    <t>9685</t>
  </si>
  <si>
    <t>45</t>
  </si>
  <si>
    <t>193</t>
  </si>
  <si>
    <t>965</t>
  </si>
  <si>
    <t>1180</t>
  </si>
  <si>
    <t>1483</t>
  </si>
  <si>
    <t>1810</t>
  </si>
  <si>
    <t>2542</t>
  </si>
  <si>
    <t>2861</t>
  </si>
  <si>
    <t>2865</t>
  </si>
  <si>
    <t>2540</t>
  </si>
  <si>
    <t>1808</t>
  </si>
  <si>
    <t>1481</t>
  </si>
  <si>
    <t>964</t>
  </si>
  <si>
    <t>505</t>
  </si>
  <si>
    <t>507</t>
  </si>
  <si>
    <t>385</t>
  </si>
  <si>
    <t>76</t>
  </si>
  <si>
    <t>44</t>
  </si>
  <si>
    <t>679</t>
  </si>
  <si>
    <t>910</t>
  </si>
  <si>
    <t>1235</t>
  </si>
  <si>
    <t>1710</t>
  </si>
  <si>
    <t>116</t>
  </si>
  <si>
    <t>904</t>
  </si>
  <si>
    <t>1230</t>
  </si>
  <si>
    <t>1717</t>
  </si>
  <si>
    <t>146</t>
  </si>
  <si>
    <t>187</t>
  </si>
  <si>
    <t>475</t>
  </si>
  <si>
    <t>635</t>
  </si>
  <si>
    <t>961</t>
  </si>
  <si>
    <t>1267</t>
  </si>
  <si>
    <t>1668</t>
  </si>
  <si>
    <t>3872</t>
  </si>
  <si>
    <t>4875</t>
  </si>
  <si>
    <t>6010</t>
  </si>
  <si>
    <t>7700</t>
  </si>
  <si>
    <t>9445</t>
  </si>
  <si>
    <t>247</t>
  </si>
  <si>
    <t>312</t>
  </si>
  <si>
    <t>472</t>
  </si>
  <si>
    <t>956</t>
  </si>
  <si>
    <t>1261</t>
  </si>
  <si>
    <t>2344</t>
  </si>
  <si>
    <t>3143</t>
  </si>
  <si>
    <t>3862</t>
  </si>
  <si>
    <t>4860</t>
  </si>
  <si>
    <t>5993</t>
  </si>
  <si>
    <t>7680</t>
  </si>
  <si>
    <t>9420</t>
  </si>
  <si>
    <t>397</t>
  </si>
  <si>
    <t>1228</t>
  </si>
  <si>
    <t>1620</t>
  </si>
  <si>
    <t>2141</t>
  </si>
  <si>
    <t>2765</t>
  </si>
  <si>
    <t>3778</t>
  </si>
  <si>
    <t>6355</t>
  </si>
  <si>
    <t>7800</t>
  </si>
  <si>
    <t>10040</t>
  </si>
  <si>
    <t>12276</t>
  </si>
  <si>
    <t>Cái này tương tự CXV 3xA+1xB</t>
  </si>
  <si>
    <t>302</t>
  </si>
  <si>
    <t>394</t>
  </si>
  <si>
    <t>594</t>
  </si>
  <si>
    <t>784</t>
  </si>
  <si>
    <t>1222</t>
  </si>
  <si>
    <t>1613</t>
  </si>
  <si>
    <t>2135</t>
  </si>
  <si>
    <t>3027</t>
  </si>
  <si>
    <t>4108</t>
  </si>
  <si>
    <t>5050</t>
  </si>
  <si>
    <t>6340</t>
  </si>
  <si>
    <t>7783</t>
  </si>
  <si>
    <t>10018</t>
  </si>
  <si>
    <t>12250</t>
  </si>
  <si>
    <t>890</t>
  </si>
  <si>
    <t>Chiều dày danh định băng thép</t>
  </si>
  <si>
    <t>1115</t>
  </si>
  <si>
    <t>2700</t>
  </si>
  <si>
    <t>1605</t>
  </si>
  <si>
    <t>1980</t>
  </si>
  <si>
    <t>3843</t>
  </si>
  <si>
    <t>5078</t>
  </si>
  <si>
    <t>6464</t>
  </si>
  <si>
    <t>7913</t>
  </si>
  <si>
    <t>9560</t>
  </si>
  <si>
    <t>12125</t>
  </si>
  <si>
    <t>14695</t>
  </si>
  <si>
    <t>930</t>
  </si>
  <si>
    <t>1200</t>
  </si>
  <si>
    <t>1430</t>
  </si>
  <si>
    <t>1745</t>
  </si>
  <si>
    <t>2095</t>
  </si>
  <si>
    <t>2642</t>
  </si>
  <si>
    <t>3200</t>
  </si>
  <si>
    <t>353</t>
  </si>
  <si>
    <t>1205</t>
  </si>
  <si>
    <t>1445</t>
  </si>
  <si>
    <t>2041</t>
  </si>
  <si>
    <t xml:space="preserve">Chỉ làm đến đây thôi - vì 2x ít khi có cáp lớn hơn </t>
  </si>
  <si>
    <t>406</t>
  </si>
  <si>
    <t>672</t>
  </si>
  <si>
    <t>1210</t>
  </si>
  <si>
    <t>1287</t>
  </si>
  <si>
    <t>1983</t>
  </si>
  <si>
    <t>2733</t>
  </si>
  <si>
    <t>3997</t>
  </si>
  <si>
    <t>4785</t>
  </si>
  <si>
    <t>5920</t>
  </si>
  <si>
    <t>7080</t>
  </si>
  <si>
    <t>9020</t>
  </si>
  <si>
    <t>10890</t>
  </si>
  <si>
    <t>377</t>
  </si>
  <si>
    <t>585</t>
  </si>
  <si>
    <t>Số sợi/ Đk sợi
gần đúng</t>
  </si>
  <si>
    <t>815</t>
  </si>
  <si>
    <t>1032</t>
  </si>
  <si>
    <t>1500</t>
  </si>
  <si>
    <t>1920</t>
  </si>
  <si>
    <t>2485</t>
  </si>
  <si>
    <t>3690</t>
  </si>
  <si>
    <t>6106</t>
  </si>
  <si>
    <t>7535</t>
  </si>
  <si>
    <t>9115</t>
  </si>
  <si>
    <t>11535</t>
  </si>
  <si>
    <t>13945</t>
  </si>
  <si>
    <t>2864</t>
  </si>
  <si>
    <t>2337</t>
  </si>
  <si>
    <t>364</t>
  </si>
  <si>
    <t>903</t>
  </si>
  <si>
    <t>257</t>
  </si>
  <si>
    <t>915</t>
  </si>
  <si>
    <t>1503</t>
  </si>
  <si>
    <t>1984</t>
  </si>
  <si>
    <t>2656</t>
  </si>
  <si>
    <t>5107</t>
  </si>
  <si>
    <t>6290</t>
  </si>
  <si>
    <t>7890</t>
  </si>
  <si>
    <t>12510</t>
  </si>
  <si>
    <t>15350</t>
  </si>
  <si>
    <t>778</t>
  </si>
  <si>
    <t>10845</t>
  </si>
  <si>
    <t>11220</t>
  </si>
  <si>
    <t>458</t>
  </si>
  <si>
    <t>926</t>
  </si>
  <si>
    <t>1340</t>
  </si>
  <si>
    <t>1395</t>
  </si>
  <si>
    <t>2673</t>
  </si>
  <si>
    <t>3430</t>
  </si>
  <si>
    <t>4600</t>
  </si>
  <si>
    <t>4836</t>
  </si>
  <si>
    <t>6770</t>
  </si>
  <si>
    <t>8586</t>
  </si>
  <si>
    <t>11125</t>
  </si>
  <si>
    <t>13840</t>
  </si>
  <si>
    <t>14300</t>
  </si>
  <si>
    <t>323</t>
  </si>
  <si>
    <t>1294</t>
  </si>
  <si>
    <t>1540</t>
  </si>
  <si>
    <t>2160</t>
  </si>
  <si>
    <t>2392</t>
  </si>
  <si>
    <t>4090</t>
  </si>
  <si>
    <t>3080</t>
  </si>
  <si>
    <t>2830</t>
  </si>
  <si>
    <t>6170</t>
  </si>
  <si>
    <t>5237</t>
  </si>
  <si>
    <t>9875</t>
  </si>
  <si>
    <t>7745</t>
  </si>
  <si>
    <t>12593</t>
  </si>
  <si>
    <r>
      <t>Nhận biết cáp</t>
    </r>
    <r>
      <rPr>
        <b/>
        <sz val="12"/>
        <color theme="1"/>
        <rFont val="Times New Roman"/>
        <charset val="134"/>
      </rPr>
      <t>:</t>
    </r>
    <r>
      <rPr>
        <sz val="12"/>
        <color theme="1"/>
        <rFont val="Times New Roman"/>
        <charset val="134"/>
      </rPr>
      <t xml:space="preserve"> </t>
    </r>
    <r>
      <rPr>
        <sz val="11"/>
        <color theme="1"/>
        <rFont val="Times New Roman"/>
        <charset val="134"/>
      </rPr>
      <t xml:space="preserve"> Bằng màu của nhưa PVC cách điện</t>
    </r>
  </si>
  <si>
    <t>548</t>
  </si>
  <si>
    <t>1033</t>
  </si>
  <si>
    <t>1250</t>
  </si>
  <si>
    <t>1565</t>
  </si>
  <si>
    <t>1945</t>
  </si>
  <si>
    <t>2476</t>
  </si>
  <si>
    <t>3040</t>
  </si>
  <si>
    <t>527</t>
  </si>
  <si>
    <t>786</t>
  </si>
  <si>
    <t>1023</t>
  </si>
  <si>
    <t>1350</t>
  </si>
  <si>
    <t>368</t>
  </si>
  <si>
    <t>533</t>
  </si>
  <si>
    <t>695</t>
  </si>
  <si>
    <t>1040</t>
  </si>
  <si>
    <t>1357</t>
  </si>
  <si>
    <t>1805</t>
  </si>
  <si>
    <t>2490</t>
  </si>
  <si>
    <t>3372</t>
  </si>
  <si>
    <t>4093</t>
  </si>
  <si>
    <t>5130</t>
  </si>
  <si>
    <t>6318</t>
  </si>
  <si>
    <t>8135</t>
  </si>
  <si>
    <t>9970</t>
  </si>
  <si>
    <t>452</t>
  </si>
  <si>
    <t>664</t>
  </si>
  <si>
    <t>1712</t>
  </si>
  <si>
    <t>2290</t>
  </si>
  <si>
    <t>3190</t>
  </si>
  <si>
    <t>4370</t>
  </si>
  <si>
    <t>5330</t>
  </si>
  <si>
    <t>6625</t>
  </si>
  <si>
    <t>12960</t>
  </si>
  <si>
    <t>10573</t>
  </si>
  <si>
    <t>8158</t>
  </si>
  <si>
    <t>806</t>
  </si>
  <si>
    <t>896</t>
  </si>
  <si>
    <t>1612</t>
  </si>
  <si>
    <t>2132</t>
  </si>
  <si>
    <t>2810</t>
  </si>
  <si>
    <t>3990</t>
  </si>
  <si>
    <t>5425</t>
  </si>
  <si>
    <t>6635</t>
  </si>
  <si>
    <t>8255</t>
  </si>
  <si>
    <t>10120</t>
  </si>
  <si>
    <t>13085</t>
  </si>
  <si>
    <t>16120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</si>
</sst>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4" formatCode="_(&quot;$&quot;* #,##0.00_);_(&quot;$&quot;* \(#,##0.00\);_(&quot;$&quot;* &quot;-&quot;??_);_(@_)"/>
    <numFmt numFmtId="164" formatCode="_ * #,##0.00_ ;_ * \-#,##0.00_ ;_ * &quot;-&quot;??_ ;_ @_ "/>
    <numFmt numFmtId="165" formatCode="0.0_ "/>
    <numFmt numFmtId="166" formatCode="0.00_ "/>
    <numFmt numFmtId="167" formatCode="0.000_ "/>
    <numFmt numFmtId="168" formatCode="0_);[Red]\(0\)"/>
    <numFmt numFmtId="169" formatCode="0_ "/>
    <numFmt numFmtId="170" formatCode="0.0"/>
  </numFmts>
  <fonts count="54">
    <font>
      <sz val="11"/>
      <color theme="1"/>
      <name val="Calibri"/>
      <charset val="134"/>
      <scheme val="minor"/>
    </font>
    <font>
      <sz val="12"/>
      <color theme="1"/>
      <name val="Times New Roman"/>
      <charset val="134"/>
    </font>
    <font>
      <sz val="11"/>
      <color theme="1"/>
      <name val="Times New Roman"/>
      <charset val="134"/>
    </font>
    <font>
      <b/>
      <sz val="22"/>
      <color theme="8" tint="-0.499984740745262"/>
      <name val="Times New Roman"/>
      <charset val="134"/>
    </font>
    <font>
      <b/>
      <sz val="12"/>
      <color theme="8" tint="-0.499984740745262"/>
      <name val="Times New Roman"/>
      <charset val="134"/>
    </font>
    <font>
      <b/>
      <sz val="11"/>
      <color theme="1"/>
      <name val="Times New Roman"/>
      <charset val="134"/>
    </font>
    <font>
      <b/>
      <sz val="16"/>
      <color theme="8" tint="-0.499984740745262"/>
      <name val="Times New Roman"/>
      <charset val="134"/>
    </font>
    <font>
      <b/>
      <u/>
      <sz val="12"/>
      <color theme="0"/>
      <name val="Calibri"/>
      <scheme val="minor"/>
    </font>
    <font>
      <b/>
      <i/>
      <sz val="12"/>
      <color theme="0"/>
      <name val="Times New Roman"/>
    </font>
    <font>
      <sz val="13"/>
      <color theme="1"/>
      <name val="Times New Roman"/>
      <charset val="134"/>
    </font>
    <font>
      <b/>
      <i/>
      <sz val="18"/>
      <color theme="0"/>
      <name val="Times New Roman"/>
      <charset val="134"/>
    </font>
    <font>
      <b/>
      <sz val="26"/>
      <color theme="8" tint="-0.499984740745262"/>
      <name val="Times New Roman"/>
      <charset val="134"/>
    </font>
    <font>
      <b/>
      <sz val="14"/>
      <color theme="0"/>
      <name val="Times New Roman"/>
      <charset val="134"/>
    </font>
    <font>
      <b/>
      <sz val="24"/>
      <color theme="8" tint="-0.499984740745262"/>
      <name val="Times New Roman"/>
      <charset val="134"/>
    </font>
    <font>
      <sz val="11"/>
      <color theme="8" tint="-0.499984740745262"/>
      <name val="Times New Roman"/>
      <charset val="134"/>
    </font>
    <font>
      <b/>
      <sz val="14"/>
      <color theme="8" tint="-0.499984740745262"/>
      <name val="Times New Roman"/>
      <charset val="134"/>
    </font>
    <font>
      <sz val="12"/>
      <color theme="8" tint="-0.499984740745262"/>
      <name val="Times New Roman"/>
      <charset val="134"/>
    </font>
    <font>
      <b/>
      <sz val="14"/>
      <color theme="1"/>
      <name val="Times New Roman"/>
      <charset val="134"/>
    </font>
    <font>
      <b/>
      <u/>
      <sz val="14"/>
      <color theme="0"/>
      <name val="Times New Roman"/>
      <charset val="134"/>
    </font>
    <font>
      <sz val="11"/>
      <color theme="0"/>
      <name val="Times New Roman"/>
      <charset val="134"/>
    </font>
    <font>
      <b/>
      <sz val="11"/>
      <color theme="8" tint="-0.499984740745262"/>
      <name val="Times New Roman"/>
      <charset val="134"/>
    </font>
    <font>
      <sz val="10"/>
      <color theme="1"/>
      <name val="Times New Roman"/>
      <charset val="134"/>
    </font>
    <font>
      <i/>
      <sz val="11"/>
      <color theme="1"/>
      <name val="Times New Roman"/>
      <charset val="134"/>
    </font>
    <font>
      <b/>
      <sz val="10"/>
      <color theme="0"/>
      <name val="Times New Roman"/>
      <charset val="134"/>
    </font>
    <font>
      <b/>
      <sz val="18"/>
      <color theme="8" tint="-0.499984740745262"/>
      <name val="Times New Roman"/>
      <charset val="134"/>
    </font>
    <font>
      <b/>
      <sz val="11"/>
      <color theme="0"/>
      <name val="Times New Roman"/>
      <charset val="134"/>
    </font>
    <font>
      <b/>
      <sz val="16"/>
      <color theme="0"/>
      <name val="Times New Roman"/>
      <charset val="134"/>
    </font>
    <font>
      <b/>
      <sz val="11"/>
      <name val="Times New Roman"/>
      <charset val="134"/>
    </font>
    <font>
      <sz val="11"/>
      <name val="Times New Roman"/>
      <charset val="134"/>
    </font>
    <font>
      <sz val="16"/>
      <color theme="1"/>
      <name val="Times New Roman"/>
      <charset val="134"/>
    </font>
    <font>
      <b/>
      <sz val="12"/>
      <color theme="0"/>
      <name val="Times New Roman"/>
      <charset val="134"/>
    </font>
    <font>
      <b/>
      <sz val="12"/>
      <color theme="1"/>
      <name val="Times New Roman"/>
      <charset val="134"/>
    </font>
    <font>
      <b/>
      <i/>
      <sz val="16"/>
      <color theme="8" tint="-0.499984740745262"/>
      <name val="Times New Roman"/>
      <charset val="134"/>
    </font>
    <font>
      <sz val="18"/>
      <color theme="1"/>
      <name val="Times New Roman"/>
      <charset val="134"/>
    </font>
    <font>
      <sz val="14"/>
      <name val="Times New Roman"/>
      <charset val="134"/>
    </font>
    <font>
      <sz val="14"/>
      <color rgb="FF000000"/>
      <name val="Times New Roman"/>
      <charset val="134"/>
    </font>
    <font>
      <sz val="14"/>
      <color theme="1"/>
      <name val="Times New Roman"/>
      <charset val="134"/>
    </font>
    <font>
      <sz val="13"/>
      <name val="Times New Roman"/>
      <charset val="134"/>
    </font>
    <font>
      <sz val="13"/>
      <color rgb="FF000000"/>
      <name val="Times New Roman"/>
      <charset val="134"/>
    </font>
    <font>
      <u/>
      <sz val="11"/>
      <color rgb="FF0000FF"/>
      <name val="Calibri"/>
      <scheme val="minor"/>
    </font>
    <font>
      <vertAlign val="superscript"/>
      <sz val="13"/>
      <color theme="1"/>
      <name val="Times New Roman"/>
      <charset val="134"/>
    </font>
    <font>
      <b/>
      <sz val="14"/>
      <color rgb="FFC00000"/>
      <name val="Times New Roman"/>
      <charset val="134"/>
    </font>
    <font>
      <sz val="14"/>
      <color rgb="FFC00000"/>
      <name val="Times New Roman"/>
      <charset val="134"/>
    </font>
    <font>
      <b/>
      <vertAlign val="superscript"/>
      <sz val="11"/>
      <color theme="0"/>
      <name val="Times New Roman"/>
      <charset val="134"/>
    </font>
    <font>
      <b/>
      <sz val="14"/>
      <name val="Times New Roman"/>
      <charset val="134"/>
    </font>
    <font>
      <sz val="11"/>
      <color theme="1"/>
      <name val="Calibri"/>
      <charset val="134"/>
      <scheme val="minor"/>
    </font>
    <font>
      <sz val="11"/>
      <color rgb="FFFF0000"/>
      <name val="Times New Roman"/>
      <family val="1"/>
    </font>
    <font>
      <sz val="11"/>
      <color theme="1"/>
      <name val="Times New Roman"/>
      <family val="1"/>
    </font>
    <font>
      <b/>
      <sz val="12"/>
      <color theme="8" tint="-0.499984740745262"/>
      <name val="Times New Roman"/>
      <family val="1"/>
    </font>
    <font>
      <sz val="10"/>
      <color rgb="FFFF0000"/>
      <name val="Times New Roman"/>
      <family val="1"/>
    </font>
    <font>
      <sz val="10"/>
      <color theme="1"/>
      <name val="Times New Roman"/>
      <family val="1"/>
    </font>
    <font>
      <b/>
      <sz val="10"/>
      <color theme="0"/>
      <name val="Times New Roman"/>
      <family val="1"/>
    </font>
    <font>
      <sz val="9"/>
      <color indexed="81"/>
      <name val="Tahoma"/>
      <family val="2"/>
    </font>
    <font>
      <b/>
      <sz val="9"/>
      <color indexed="81"/>
      <name val="Tahoma"/>
      <family val="2"/>
    </font>
  </fonts>
  <fills count="10">
    <fill>
      <patternFill patternType="none"/>
    </fill>
    <fill>
      <patternFill patternType="gray125"/>
    </fill>
    <fill>
      <patternFill patternType="solid">
        <fgColor theme="8" tint="-0.499984740745262"/>
        <bgColor indexed="64"/>
      </patternFill>
    </fill>
    <fill>
      <patternFill patternType="solid">
        <fgColor theme="4" tint="0.79995117038483843"/>
        <bgColor theme="4" tint="0.79995117038483843"/>
      </patternFill>
    </fill>
    <fill>
      <patternFill patternType="solid">
        <fgColor theme="8" tint="-0.499984740745262"/>
        <bgColor theme="4" tint="0.79995117038483843"/>
      </patternFill>
    </fill>
    <fill>
      <patternFill patternType="solid">
        <fgColor rgb="FFFFFF00"/>
        <bgColor indexed="64"/>
      </patternFill>
    </fill>
    <fill>
      <patternFill patternType="solid">
        <fgColor theme="4" tint="0.79998168889431442"/>
        <bgColor indexed="64"/>
      </patternFill>
    </fill>
    <fill>
      <patternFill patternType="solid">
        <fgColor theme="0"/>
        <bgColor indexed="64"/>
      </patternFill>
    </fill>
    <fill>
      <patternFill patternType="solid">
        <fgColor theme="0"/>
        <bgColor theme="4" tint="0.79995117038483843"/>
      </patternFill>
    </fill>
    <fill>
      <patternFill patternType="solid">
        <fgColor theme="4" tint="0.79998168889431442"/>
        <bgColor theme="4" tint="0.79995117038483843"/>
      </patternFill>
    </fill>
  </fills>
  <borders count="89">
    <border>
      <left/>
      <right/>
      <top/>
      <bottom/>
      <diagonal/>
    </border>
    <border>
      <left/>
      <right/>
      <top/>
      <bottom style="medium">
        <color theme="8" tint="-0.499984740745262"/>
      </bottom>
      <diagonal/>
    </border>
    <border>
      <left style="thin">
        <color theme="0"/>
      </left>
      <right style="thin">
        <color theme="0"/>
      </right>
      <top style="thin">
        <color theme="0"/>
      </top>
      <bottom style="thin">
        <color theme="0"/>
      </bottom>
      <diagonal/>
    </border>
    <border>
      <left style="thin">
        <color theme="0"/>
      </left>
      <right style="medium">
        <color theme="0"/>
      </right>
      <top style="thin">
        <color theme="0"/>
      </top>
      <bottom style="thin">
        <color theme="0"/>
      </bottom>
      <diagonal/>
    </border>
    <border>
      <left style="medium">
        <color theme="0"/>
      </left>
      <right/>
      <top style="medium">
        <color theme="0"/>
      </top>
      <bottom/>
      <diagonal/>
    </border>
    <border>
      <left/>
      <right style="medium">
        <color theme="0"/>
      </right>
      <top style="medium">
        <color theme="0"/>
      </top>
      <bottom/>
      <diagonal/>
    </border>
    <border>
      <left style="medium">
        <color theme="0"/>
      </left>
      <right style="medium">
        <color theme="0"/>
      </right>
      <top style="medium">
        <color theme="0"/>
      </top>
      <bottom style="medium">
        <color theme="0"/>
      </bottom>
      <diagonal/>
    </border>
    <border>
      <left style="medium">
        <color theme="0"/>
      </left>
      <right/>
      <top/>
      <bottom style="medium">
        <color theme="0"/>
      </bottom>
      <diagonal/>
    </border>
    <border>
      <left/>
      <right style="medium">
        <color theme="0"/>
      </right>
      <top/>
      <bottom style="medium">
        <color theme="0"/>
      </bottom>
      <diagonal/>
    </border>
    <border>
      <left style="medium">
        <color theme="0"/>
      </left>
      <right/>
      <top style="medium">
        <color theme="0"/>
      </top>
      <bottom style="medium">
        <color theme="0"/>
      </bottom>
      <diagonal/>
    </border>
    <border>
      <left/>
      <right/>
      <top style="medium">
        <color theme="0"/>
      </top>
      <bottom style="medium">
        <color theme="0"/>
      </bottom>
      <diagonal/>
    </border>
    <border>
      <left/>
      <right style="medium">
        <color theme="0"/>
      </right>
      <top style="medium">
        <color theme="0"/>
      </top>
      <bottom style="medium">
        <color theme="0"/>
      </bottom>
      <diagonal/>
    </border>
    <border>
      <left style="medium">
        <color theme="0"/>
      </left>
      <right style="medium">
        <color theme="0"/>
      </right>
      <top/>
      <bottom style="medium">
        <color theme="0"/>
      </bottom>
      <diagonal/>
    </border>
    <border>
      <left/>
      <right/>
      <top/>
      <bottom style="medium">
        <color theme="0"/>
      </bottom>
      <diagonal/>
    </border>
    <border>
      <left style="thin">
        <color theme="0"/>
      </left>
      <right style="thin">
        <color theme="0"/>
      </right>
      <top/>
      <bottom style="thin">
        <color theme="0"/>
      </bottom>
      <diagonal/>
    </border>
    <border>
      <left style="thin">
        <color theme="8" tint="-0.499984740745262"/>
      </left>
      <right style="thin">
        <color rgb="FFFFFFFF"/>
      </right>
      <top style="thin">
        <color theme="8" tint="-0.499984740745262"/>
      </top>
      <bottom style="thin">
        <color rgb="FFFFFFFF"/>
      </bottom>
      <diagonal/>
    </border>
    <border>
      <left style="thin">
        <color rgb="FFFFFFFF"/>
      </left>
      <right style="thin">
        <color rgb="FFFFFFFF"/>
      </right>
      <top style="thin">
        <color theme="8" tint="-0.499984740745262"/>
      </top>
      <bottom style="thin">
        <color rgb="FFFFFFFF"/>
      </bottom>
      <diagonal/>
    </border>
    <border>
      <left style="thin">
        <color theme="8" tint="-0.499984740745262"/>
      </left>
      <right style="thin">
        <color rgb="FFFFFFFF"/>
      </right>
      <top style="thin">
        <color rgb="FFFFFFFF"/>
      </top>
      <bottom style="thin">
        <color rgb="FFFFFFFF"/>
      </bottom>
      <diagonal/>
    </border>
    <border>
      <left style="thin">
        <color rgb="FFFFFFFF"/>
      </left>
      <right style="thin">
        <color rgb="FFFFFFFF"/>
      </right>
      <top style="thin">
        <color rgb="FFFFFFFF"/>
      </top>
      <bottom style="thin">
        <color rgb="FFFFFFFF"/>
      </bottom>
      <diagonal/>
    </border>
    <border>
      <left style="thin">
        <color theme="8" tint="-0.499984740745262"/>
      </left>
      <right style="thin">
        <color rgb="FFFFFFFF"/>
      </right>
      <top style="thin">
        <color rgb="FFFFFFFF"/>
      </top>
      <bottom/>
      <diagonal/>
    </border>
    <border>
      <left style="thin">
        <color rgb="FFFFFFFF"/>
      </left>
      <right style="thin">
        <color rgb="FFFFFFFF"/>
      </right>
      <top style="thin">
        <color rgb="FFFFFFFF"/>
      </top>
      <bottom/>
      <diagonal/>
    </border>
    <border>
      <left style="medium">
        <color theme="0"/>
      </left>
      <right style="thin">
        <color theme="0"/>
      </right>
      <top style="thin">
        <color theme="0"/>
      </top>
      <bottom style="thin">
        <color theme="0"/>
      </bottom>
      <diagonal/>
    </border>
    <border>
      <left style="medium">
        <color theme="0"/>
      </left>
      <right style="thin">
        <color theme="0"/>
      </right>
      <top style="thin">
        <color theme="0"/>
      </top>
      <bottom style="medium">
        <color theme="0"/>
      </bottom>
      <diagonal/>
    </border>
    <border>
      <left style="thin">
        <color theme="0"/>
      </left>
      <right style="thin">
        <color theme="0"/>
      </right>
      <top style="thin">
        <color theme="0"/>
      </top>
      <bottom style="medium">
        <color theme="0"/>
      </bottom>
      <diagonal/>
    </border>
    <border>
      <left style="thin">
        <color rgb="FFFFFFFF"/>
      </left>
      <right style="thin">
        <color theme="8" tint="-0.499984740745262"/>
      </right>
      <top style="thin">
        <color theme="8" tint="-0.499984740745262"/>
      </top>
      <bottom style="thin">
        <color rgb="FFFFFFFF"/>
      </bottom>
      <diagonal/>
    </border>
    <border>
      <left style="thin">
        <color rgb="FFFFFFFF"/>
      </left>
      <right style="thin">
        <color theme="8" tint="-0.499984740745262"/>
      </right>
      <top style="thin">
        <color rgb="FFFFFFFF"/>
      </top>
      <bottom style="thin">
        <color rgb="FFFFFFFF"/>
      </bottom>
      <diagonal/>
    </border>
    <border>
      <left style="thin">
        <color rgb="FFFFFFFF"/>
      </left>
      <right style="thin">
        <color theme="8" tint="-0.499984740745262"/>
      </right>
      <top style="thin">
        <color rgb="FFFFFFFF"/>
      </top>
      <bottom/>
      <diagonal/>
    </border>
    <border>
      <left style="thin">
        <color theme="0"/>
      </left>
      <right style="medium">
        <color theme="0"/>
      </right>
      <top style="thin">
        <color theme="0"/>
      </top>
      <bottom style="medium">
        <color theme="0"/>
      </bottom>
      <diagonal/>
    </border>
    <border>
      <left style="thin">
        <color theme="8" tint="-0.499984740745262"/>
      </left>
      <right/>
      <top style="thin">
        <color theme="8" tint="-0.499984740745262"/>
      </top>
      <bottom style="thin">
        <color rgb="FFFFFFFF"/>
      </bottom>
      <diagonal/>
    </border>
    <border>
      <left/>
      <right style="thin">
        <color rgb="FFFFFFFF"/>
      </right>
      <top style="thin">
        <color theme="8" tint="-0.499984740745262"/>
      </top>
      <bottom style="thin">
        <color rgb="FFFFFFFF"/>
      </bottom>
      <diagonal/>
    </border>
    <border>
      <left/>
      <right style="thin">
        <color theme="0"/>
      </right>
      <top style="thin">
        <color theme="8" tint="-0.499984740745262"/>
      </top>
      <bottom style="thin">
        <color theme="0"/>
      </bottom>
      <diagonal/>
    </border>
    <border>
      <left style="thin">
        <color theme="0"/>
      </left>
      <right style="thin">
        <color theme="0"/>
      </right>
      <top style="thin">
        <color theme="8" tint="-0.499984740745262"/>
      </top>
      <bottom style="thin">
        <color theme="0"/>
      </bottom>
      <diagonal/>
    </border>
    <border>
      <left style="thin">
        <color theme="8" tint="-0.499984740745262"/>
      </left>
      <right/>
      <top style="thin">
        <color rgb="FFFFFFFF"/>
      </top>
      <bottom style="thin">
        <color rgb="FFFFFFFF"/>
      </bottom>
      <diagonal/>
    </border>
    <border>
      <left/>
      <right style="thin">
        <color rgb="FFFFFFFF"/>
      </right>
      <top style="thin">
        <color rgb="FFFFFFFF"/>
      </top>
      <bottom style="thin">
        <color rgb="FFFFFFFF"/>
      </bottom>
      <diagonal/>
    </border>
    <border>
      <left/>
      <right style="thin">
        <color theme="0"/>
      </right>
      <top style="thin">
        <color theme="0"/>
      </top>
      <bottom/>
      <diagonal/>
    </border>
    <border>
      <left style="thin">
        <color theme="0"/>
      </left>
      <right style="thin">
        <color theme="0"/>
      </right>
      <top style="thin">
        <color theme="0"/>
      </top>
      <bottom/>
      <diagonal/>
    </border>
    <border>
      <left/>
      <right style="thin">
        <color theme="8" tint="-0.499984740745262"/>
      </right>
      <top style="thin">
        <color theme="8" tint="-0.499984740745262"/>
      </top>
      <bottom style="thin">
        <color theme="8" tint="-0.499984740745262"/>
      </bottom>
      <diagonal/>
    </border>
    <border>
      <left style="thin">
        <color theme="8" tint="-0.499984740745262"/>
      </left>
      <right style="thin">
        <color theme="8" tint="-0.499984740745262"/>
      </right>
      <top style="thin">
        <color theme="8" tint="-0.499984740745262"/>
      </top>
      <bottom style="thin">
        <color theme="8" tint="-0.499984740745262"/>
      </bottom>
      <diagonal/>
    </border>
    <border>
      <left style="thin">
        <color theme="8" tint="-0.499984740745262"/>
      </left>
      <right/>
      <top style="thin">
        <color rgb="FFFFFFFF"/>
      </top>
      <bottom style="thin">
        <color theme="8" tint="-0.499984740745262"/>
      </bottom>
      <diagonal/>
    </border>
    <border>
      <left/>
      <right style="thin">
        <color rgb="FFFFFFFF"/>
      </right>
      <top style="thin">
        <color rgb="FFFFFFFF"/>
      </top>
      <bottom style="thin">
        <color theme="8" tint="-0.499984740745262"/>
      </bottom>
      <diagonal/>
    </border>
    <border>
      <left style="thin">
        <color theme="0"/>
      </left>
      <right style="thin">
        <color theme="8" tint="-0.499984740745262"/>
      </right>
      <top style="thin">
        <color theme="8" tint="-0.499984740745262"/>
      </top>
      <bottom style="thin">
        <color theme="0"/>
      </bottom>
      <diagonal/>
    </border>
    <border>
      <left style="thin">
        <color theme="0"/>
      </left>
      <right style="thin">
        <color theme="8" tint="-0.499984740745262"/>
      </right>
      <top style="thin">
        <color theme="0"/>
      </top>
      <bottom/>
      <diagonal/>
    </border>
    <border>
      <left style="thin">
        <color theme="8" tint="-0.499984740745262"/>
      </left>
      <right style="thin">
        <color rgb="FFFFFFFF"/>
      </right>
      <top style="thin">
        <color rgb="FFFFFFFF"/>
      </top>
      <bottom style="thin">
        <color theme="8" tint="-0.499984740745262"/>
      </bottom>
      <diagonal/>
    </border>
    <border>
      <left style="thin">
        <color rgb="FFFFFFFF"/>
      </left>
      <right style="thin">
        <color rgb="FFFFFFFF"/>
      </right>
      <top style="thin">
        <color rgb="FFFFFFFF"/>
      </top>
      <bottom style="thin">
        <color theme="8" tint="-0.499984740745262"/>
      </bottom>
      <diagonal/>
    </border>
    <border>
      <left style="thin">
        <color rgb="FFFFFFFF"/>
      </left>
      <right/>
      <top style="thin">
        <color rgb="FFFFFFFF"/>
      </top>
      <bottom style="thin">
        <color theme="8" tint="-0.499984740745262"/>
      </bottom>
      <diagonal/>
    </border>
    <border>
      <left style="thin">
        <color rgb="FF002060"/>
      </left>
      <right style="thin">
        <color rgb="FF002060"/>
      </right>
      <top style="thin">
        <color rgb="FF002060"/>
      </top>
      <bottom style="thin">
        <color theme="8" tint="-0.499984740745262"/>
      </bottom>
      <diagonal/>
    </border>
    <border>
      <left style="thin">
        <color theme="8" tint="-0.499984740745262"/>
      </left>
      <right style="medium">
        <color theme="0"/>
      </right>
      <top/>
      <bottom style="thin">
        <color theme="8" tint="-0.499984740745262"/>
      </bottom>
      <diagonal/>
    </border>
    <border>
      <left style="medium">
        <color theme="0"/>
      </left>
      <right style="medium">
        <color theme="0"/>
      </right>
      <top/>
      <bottom style="thin">
        <color theme="8" tint="-0.499984740745262"/>
      </bottom>
      <diagonal/>
    </border>
    <border>
      <left style="medium">
        <color theme="0"/>
      </left>
      <right/>
      <top/>
      <bottom style="thin">
        <color theme="8" tint="-0.499984740745262"/>
      </bottom>
      <diagonal/>
    </border>
    <border>
      <left style="thin">
        <color rgb="FF002060"/>
      </left>
      <right style="thin">
        <color rgb="FF002060"/>
      </right>
      <top/>
      <bottom style="thin">
        <color theme="8" tint="-0.499984740745262"/>
      </bottom>
      <diagonal/>
    </border>
    <border>
      <left style="thin">
        <color theme="8" tint="-0.499984740745262"/>
      </left>
      <right style="thin">
        <color rgb="FFFFFFFF"/>
      </right>
      <top style="thin">
        <color theme="8" tint="-0.499984740745262"/>
      </top>
      <bottom style="medium">
        <color theme="0"/>
      </bottom>
      <diagonal/>
    </border>
    <border>
      <left style="thin">
        <color rgb="FFFFFFFF"/>
      </left>
      <right style="thin">
        <color rgb="FFFFFFFF"/>
      </right>
      <top style="thin">
        <color theme="8" tint="-0.499984740745262"/>
      </top>
      <bottom style="medium">
        <color theme="0"/>
      </bottom>
      <diagonal/>
    </border>
    <border>
      <left style="thin">
        <color rgb="FFFFFFFF"/>
      </left>
      <right style="thin">
        <color rgb="FFFFFFFF"/>
      </right>
      <top style="thin">
        <color theme="8" tint="-0.499984740745262"/>
      </top>
      <bottom/>
      <diagonal/>
    </border>
    <border>
      <left style="thin">
        <color theme="8" tint="-0.499984740745262"/>
      </left>
      <right style="thin">
        <color rgb="FFFFFFFF"/>
      </right>
      <top style="medium">
        <color theme="0"/>
      </top>
      <bottom style="thin">
        <color rgb="FFFFFFFF"/>
      </bottom>
      <diagonal/>
    </border>
    <border>
      <left style="thin">
        <color rgb="FFFFFFFF"/>
      </left>
      <right style="thin">
        <color rgb="FFFFFFFF"/>
      </right>
      <top style="medium">
        <color theme="0"/>
      </top>
      <bottom style="thin">
        <color rgb="FFFFFFFF"/>
      </bottom>
      <diagonal/>
    </border>
    <border>
      <left style="thin">
        <color rgb="FFFFFFFF"/>
      </left>
      <right style="thin">
        <color rgb="FFFFFFFF"/>
      </right>
      <top/>
      <bottom style="thin">
        <color rgb="FFFFFFFF"/>
      </bottom>
      <diagonal/>
    </border>
    <border>
      <left style="thin">
        <color theme="8" tint="-0.499984740745262"/>
      </left>
      <right style="thin">
        <color rgb="FFFFFFFF"/>
      </right>
      <top/>
      <bottom style="thin">
        <color rgb="FFFFFFFF"/>
      </bottom>
      <diagonal/>
    </border>
    <border>
      <left style="thin">
        <color rgb="FFFFFFFF"/>
      </left>
      <right/>
      <top/>
      <bottom style="thin">
        <color rgb="FFFFFFFF"/>
      </bottom>
      <diagonal/>
    </border>
    <border>
      <left style="thin">
        <color theme="8" tint="-0.499984740745262"/>
      </left>
      <right style="thin">
        <color rgb="FF002060"/>
      </right>
      <top style="thin">
        <color theme="8" tint="-0.499984740745262"/>
      </top>
      <bottom style="thin">
        <color rgb="FF002060"/>
      </bottom>
      <diagonal/>
    </border>
    <border>
      <left style="thin">
        <color rgb="FF002060"/>
      </left>
      <right style="thin">
        <color rgb="FF002060"/>
      </right>
      <top style="thin">
        <color theme="8" tint="-0.499984740745262"/>
      </top>
      <bottom style="thin">
        <color rgb="FF002060"/>
      </bottom>
      <diagonal/>
    </border>
    <border>
      <left style="thin">
        <color theme="8" tint="-0.499984740745262"/>
      </left>
      <right style="thin">
        <color rgb="FF002060"/>
      </right>
      <top style="thin">
        <color rgb="FF002060"/>
      </top>
      <bottom style="thin">
        <color theme="8" tint="-0.499984740745262"/>
      </bottom>
      <diagonal/>
    </border>
    <border>
      <left style="medium">
        <color theme="0"/>
      </left>
      <right style="thin">
        <color theme="0"/>
      </right>
      <top/>
      <bottom style="thin">
        <color theme="0"/>
      </bottom>
      <diagonal/>
    </border>
    <border>
      <left style="thin">
        <color rgb="FF002060"/>
      </left>
      <right style="thin">
        <color theme="8" tint="-0.499984740745262"/>
      </right>
      <top style="thin">
        <color rgb="FF002060"/>
      </top>
      <bottom style="thin">
        <color theme="8" tint="-0.499984740745262"/>
      </bottom>
      <diagonal/>
    </border>
    <border>
      <left style="thin">
        <color rgb="FF002060"/>
      </left>
      <right style="medium">
        <color theme="8" tint="-0.499984740745262"/>
      </right>
      <top/>
      <bottom style="thin">
        <color theme="8" tint="-0.499984740745262"/>
      </bottom>
      <diagonal/>
    </border>
    <border>
      <left style="thin">
        <color rgb="FF002060"/>
      </left>
      <right style="thin">
        <color theme="8" tint="-0.499984740745262"/>
      </right>
      <top style="thin">
        <color theme="8" tint="-0.499984740745262"/>
      </top>
      <bottom style="thin">
        <color rgb="FF002060"/>
      </bottom>
      <diagonal/>
    </border>
    <border>
      <left style="thin">
        <color rgb="FFFFFFFF"/>
      </left>
      <right style="medium">
        <color theme="8" tint="-0.499984740745262"/>
      </right>
      <top style="thin">
        <color theme="8" tint="-0.499984740745262"/>
      </top>
      <bottom style="thin">
        <color rgb="FFFFFFFF"/>
      </bottom>
      <diagonal/>
    </border>
    <border>
      <left style="thin">
        <color rgb="FFFFFFFF"/>
      </left>
      <right style="medium">
        <color theme="8" tint="-0.499984740745262"/>
      </right>
      <top style="thin">
        <color rgb="FFFFFFFF"/>
      </top>
      <bottom style="thin">
        <color theme="8" tint="-0.499984740745262"/>
      </bottom>
      <diagonal/>
    </border>
    <border>
      <left style="thin">
        <color theme="0"/>
      </left>
      <right style="medium">
        <color theme="0"/>
      </right>
      <top/>
      <bottom style="thin">
        <color theme="0"/>
      </bottom>
      <diagonal/>
    </border>
    <border>
      <left style="thin">
        <color theme="8" tint="-0.499984740745262"/>
      </left>
      <right style="thin">
        <color theme="0"/>
      </right>
      <top style="thin">
        <color theme="8" tint="-0.499984740745262"/>
      </top>
      <bottom style="thin">
        <color theme="0"/>
      </bottom>
      <diagonal/>
    </border>
    <border>
      <left style="thin">
        <color theme="8" tint="-0.499984740745262"/>
      </left>
      <right style="thin">
        <color theme="0"/>
      </right>
      <top style="thin">
        <color theme="0"/>
      </top>
      <bottom style="thin">
        <color theme="0"/>
      </bottom>
      <diagonal/>
    </border>
    <border>
      <left style="thin">
        <color theme="0"/>
      </left>
      <right style="thin">
        <color theme="8" tint="-0.499984740745262"/>
      </right>
      <top style="thin">
        <color theme="0"/>
      </top>
      <bottom style="thin">
        <color theme="0"/>
      </bottom>
      <diagonal/>
    </border>
    <border>
      <left style="thin">
        <color theme="8" tint="-0.499984740745262"/>
      </left>
      <right style="thin">
        <color theme="0"/>
      </right>
      <top style="thin">
        <color theme="0"/>
      </top>
      <bottom/>
      <diagonal/>
    </border>
    <border diagonalUp="1">
      <left style="thin">
        <color rgb="FFFFFFFF"/>
      </left>
      <right style="thin">
        <color theme="8" tint="-0.499984740745262"/>
      </right>
      <top style="thin">
        <color rgb="FFFFFFFF"/>
      </top>
      <bottom/>
      <diagonal style="thin">
        <color rgb="FFFFFFFF"/>
      </diagonal>
    </border>
    <border diagonalUp="1">
      <left style="thin">
        <color theme="8" tint="-0.499984740745262"/>
      </left>
      <right style="thin">
        <color theme="8" tint="-0.499984740745262"/>
      </right>
      <top style="thin">
        <color rgb="FFFFFFFF"/>
      </top>
      <bottom/>
      <diagonal style="thin">
        <color rgb="FFFFFFFF"/>
      </diagonal>
    </border>
    <border>
      <left style="thin">
        <color rgb="FFFFFFFF"/>
      </left>
      <right style="thin">
        <color theme="8" tint="-0.499984740745262"/>
      </right>
      <top style="thin">
        <color rgb="FFFFFFFF"/>
      </top>
      <bottom style="thin">
        <color theme="8" tint="-0.499984740745262"/>
      </bottom>
      <diagonal/>
    </border>
    <border>
      <left style="thin">
        <color rgb="FFFFFFFF"/>
      </left>
      <right style="thin">
        <color theme="8" tint="-0.499984740745262"/>
      </right>
      <top/>
      <bottom style="thin">
        <color rgb="FFFFFFFF"/>
      </bottom>
      <diagonal/>
    </border>
    <border>
      <left style="thin">
        <color rgb="FF002060"/>
      </left>
      <right style="thin">
        <color theme="0"/>
      </right>
      <top style="thin">
        <color rgb="FF002060"/>
      </top>
      <bottom style="thin">
        <color theme="0"/>
      </bottom>
      <diagonal/>
    </border>
    <border>
      <left style="thin">
        <color theme="0"/>
      </left>
      <right style="thin">
        <color theme="0"/>
      </right>
      <top style="thin">
        <color rgb="FF002060"/>
      </top>
      <bottom style="thin">
        <color theme="0"/>
      </bottom>
      <diagonal/>
    </border>
    <border>
      <left style="thin">
        <color rgb="FF002060"/>
      </left>
      <right style="thin">
        <color theme="0"/>
      </right>
      <top style="thin">
        <color theme="0"/>
      </top>
      <bottom style="thin">
        <color theme="0"/>
      </bottom>
      <diagonal/>
    </border>
    <border>
      <left style="thin">
        <color rgb="FF002060"/>
      </left>
      <right style="thin">
        <color theme="0"/>
      </right>
      <top style="thin">
        <color theme="0"/>
      </top>
      <bottom/>
      <diagonal/>
    </border>
    <border>
      <left style="thin">
        <color theme="0"/>
      </left>
      <right style="thin">
        <color rgb="FF002060"/>
      </right>
      <top style="thin">
        <color rgb="FF002060"/>
      </top>
      <bottom style="thin">
        <color theme="0"/>
      </bottom>
      <diagonal/>
    </border>
    <border>
      <left style="thin">
        <color theme="0"/>
      </left>
      <right style="thin">
        <color rgb="FF002060"/>
      </right>
      <top style="thin">
        <color theme="0"/>
      </top>
      <bottom style="thin">
        <color theme="0"/>
      </bottom>
      <diagonal/>
    </border>
    <border>
      <left style="thin">
        <color theme="0"/>
      </left>
      <right style="thin">
        <color rgb="FF002060"/>
      </right>
      <top style="thin">
        <color theme="0"/>
      </top>
      <bottom/>
      <diagonal/>
    </border>
    <border>
      <left style="thin">
        <color theme="8" tint="-0.499984740745262"/>
      </left>
      <right style="thin">
        <color theme="8" tint="-0.499984740745262"/>
      </right>
      <top style="thin">
        <color rgb="FFFFFFFF"/>
      </top>
      <bottom style="thin">
        <color rgb="FFFFFFFF"/>
      </bottom>
      <diagonal/>
    </border>
    <border>
      <left style="thin">
        <color theme="8" tint="-0.499984740745262"/>
      </left>
      <right style="thin">
        <color theme="8" tint="-0.499984740745262"/>
      </right>
      <top style="thin">
        <color theme="0"/>
      </top>
      <bottom style="thin">
        <color theme="0"/>
      </bottom>
      <diagonal/>
    </border>
    <border>
      <left style="thin">
        <color theme="0"/>
      </left>
      <right style="thin">
        <color theme="0"/>
      </right>
      <top style="medium">
        <color theme="0"/>
      </top>
      <bottom style="medium">
        <color theme="0"/>
      </bottom>
      <diagonal/>
    </border>
    <border>
      <left style="thin">
        <color theme="0"/>
      </left>
      <right style="thin">
        <color theme="0"/>
      </right>
      <top style="medium">
        <color theme="0"/>
      </top>
      <bottom style="thin">
        <color theme="0"/>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s>
  <cellStyleXfs count="4">
    <xf numFmtId="0" fontId="0" fillId="0" borderId="0"/>
    <xf numFmtId="164" fontId="45" fillId="0" borderId="0" applyFont="0" applyFill="0" applyBorder="0" applyAlignment="0" applyProtection="0">
      <alignment vertical="center"/>
    </xf>
    <xf numFmtId="44" fontId="45" fillId="0" borderId="0" applyFont="0" applyFill="0" applyBorder="0" applyAlignment="0" applyProtection="0">
      <alignment vertical="center"/>
    </xf>
    <xf numFmtId="0" fontId="39" fillId="0" borderId="0" applyNumberFormat="0" applyFill="0" applyBorder="0" applyAlignment="0" applyProtection="0">
      <alignment vertical="center"/>
    </xf>
  </cellStyleXfs>
  <cellXfs count="428">
    <xf numFmtId="0" fontId="0" fillId="0" borderId="0" xfId="0"/>
    <xf numFmtId="0" fontId="1" fillId="0" borderId="0" xfId="0" applyFont="1" applyAlignment="1">
      <alignment vertical="center"/>
    </xf>
    <xf numFmtId="0" fontId="2" fillId="0" borderId="0" xfId="0" applyFont="1" applyAlignment="1">
      <alignment vertical="center"/>
    </xf>
    <xf numFmtId="0" fontId="3" fillId="0" borderId="0" xfId="0" applyFont="1" applyAlignment="1">
      <alignment horizontal="left" vertical="center"/>
    </xf>
    <xf numFmtId="0" fontId="4" fillId="0" borderId="0" xfId="0" applyFont="1" applyAlignment="1">
      <alignment vertical="center"/>
    </xf>
    <xf numFmtId="0" fontId="5" fillId="0" borderId="0" xfId="0" applyFont="1"/>
    <xf numFmtId="0" fontId="2" fillId="0" borderId="0" xfId="0" applyFont="1"/>
    <xf numFmtId="0" fontId="5" fillId="0" borderId="0" xfId="0" applyFont="1" applyAlignment="1">
      <alignment horizontal="center" wrapText="1"/>
    </xf>
    <xf numFmtId="0" fontId="5" fillId="0" borderId="0" xfId="0" applyFont="1" applyAlignment="1">
      <alignment vertical="center"/>
    </xf>
    <xf numFmtId="0" fontId="5" fillId="0" borderId="0" xfId="0" applyFont="1" applyAlignment="1">
      <alignment horizontal="center" vertical="center"/>
    </xf>
    <xf numFmtId="0" fontId="6" fillId="0" borderId="0" xfId="0" applyFont="1" applyAlignment="1">
      <alignment horizontal="center" vertical="center"/>
    </xf>
    <xf numFmtId="0" fontId="5" fillId="0" borderId="0" xfId="0" applyFont="1" applyAlignment="1">
      <alignment horizontal="center"/>
    </xf>
    <xf numFmtId="0" fontId="7" fillId="2" borderId="0" xfId="3" applyFont="1" applyFill="1" applyAlignment="1">
      <alignment vertical="center"/>
    </xf>
    <xf numFmtId="0" fontId="8" fillId="2" borderId="0" xfId="3" applyFont="1" applyFill="1" applyAlignment="1">
      <alignment vertical="center"/>
    </xf>
    <xf numFmtId="0" fontId="2" fillId="2" borderId="0" xfId="0" applyFont="1" applyFill="1" applyAlignment="1">
      <alignment vertical="center"/>
    </xf>
    <xf numFmtId="0" fontId="9" fillId="2" borderId="0" xfId="0" applyFont="1" applyFill="1" applyAlignment="1">
      <alignment vertical="center"/>
    </xf>
    <xf numFmtId="0" fontId="10" fillId="2" borderId="0" xfId="0" applyFont="1" applyFill="1" applyAlignment="1">
      <alignment horizontal="right" vertical="center"/>
    </xf>
    <xf numFmtId="0" fontId="3" fillId="0" borderId="0" xfId="0" applyFont="1" applyAlignment="1">
      <alignment vertical="center"/>
    </xf>
    <xf numFmtId="0" fontId="11" fillId="0" borderId="0" xfId="0" applyFont="1" applyAlignment="1">
      <alignment vertical="center"/>
    </xf>
    <xf numFmtId="0" fontId="12" fillId="0" borderId="0" xfId="0" applyFont="1" applyAlignment="1">
      <alignment vertical="center"/>
    </xf>
    <xf numFmtId="0" fontId="9" fillId="0" borderId="0" xfId="0" applyFont="1" applyAlignment="1">
      <alignment vertical="center"/>
    </xf>
    <xf numFmtId="0" fontId="13" fillId="0" borderId="0" xfId="0" applyFont="1" applyAlignment="1">
      <alignment vertical="center"/>
    </xf>
    <xf numFmtId="0" fontId="14" fillId="0" borderId="0" xfId="0" applyFont="1" applyAlignment="1">
      <alignment vertical="center"/>
    </xf>
    <xf numFmtId="0" fontId="15" fillId="0" borderId="1" xfId="0" applyFont="1" applyBorder="1" applyAlignment="1">
      <alignment vertical="center"/>
    </xf>
    <xf numFmtId="0" fontId="14" fillId="0" borderId="1" xfId="0" applyFont="1" applyBorder="1" applyAlignment="1">
      <alignment vertical="center"/>
    </xf>
    <xf numFmtId="0" fontId="16" fillId="0" borderId="1" xfId="0" applyFont="1" applyBorder="1" applyAlignment="1">
      <alignment vertical="center"/>
    </xf>
    <xf numFmtId="0" fontId="17" fillId="0" borderId="0" xfId="0" applyFont="1" applyAlignment="1">
      <alignment vertical="center"/>
    </xf>
    <xf numFmtId="0" fontId="9" fillId="0" borderId="0" xfId="0" applyFont="1" applyAlignment="1">
      <alignment horizontal="left" vertical="center" wrapText="1"/>
    </xf>
    <xf numFmtId="0" fontId="9" fillId="0" borderId="0" xfId="0" applyFont="1" applyAlignment="1">
      <alignment horizontal="justify" vertical="center" wrapText="1"/>
    </xf>
    <xf numFmtId="0" fontId="1" fillId="0" borderId="1" xfId="0" applyFont="1" applyBorder="1" applyAlignment="1">
      <alignment vertical="center"/>
    </xf>
    <xf numFmtId="0" fontId="12" fillId="2" borderId="0" xfId="0" applyFont="1" applyFill="1" applyAlignment="1">
      <alignment vertical="center"/>
    </xf>
    <xf numFmtId="0" fontId="18" fillId="2" borderId="0" xfId="0" applyFont="1" applyFill="1" applyAlignment="1">
      <alignment vertical="center"/>
    </xf>
    <xf numFmtId="0" fontId="19" fillId="2" borderId="0" xfId="0" applyFont="1" applyFill="1" applyAlignment="1">
      <alignment vertical="center"/>
    </xf>
    <xf numFmtId="0" fontId="20" fillId="0" borderId="0" xfId="0" applyFont="1" applyAlignment="1">
      <alignment vertical="center"/>
    </xf>
    <xf numFmtId="0" fontId="21" fillId="0" borderId="0" xfId="0" applyFont="1" applyAlignment="1">
      <alignment vertical="center"/>
    </xf>
    <xf numFmtId="0" fontId="22" fillId="0" borderId="0" xfId="0" applyFont="1" applyAlignment="1">
      <alignment vertical="center"/>
    </xf>
    <xf numFmtId="49" fontId="2" fillId="0" borderId="0" xfId="0" applyNumberFormat="1" applyFont="1" applyAlignment="1">
      <alignment horizontal="left" vertical="center"/>
    </xf>
    <xf numFmtId="49" fontId="21" fillId="0" borderId="0" xfId="0" applyNumberFormat="1" applyFont="1" applyAlignment="1">
      <alignment horizontal="left" vertical="center"/>
    </xf>
    <xf numFmtId="0" fontId="23" fillId="2" borderId="2" xfId="0" applyFont="1" applyFill="1" applyBorder="1" applyAlignment="1">
      <alignment horizontal="center" vertical="center" wrapText="1"/>
    </xf>
    <xf numFmtId="0" fontId="21" fillId="3" borderId="2" xfId="0" applyFont="1" applyFill="1" applyBorder="1" applyAlignment="1">
      <alignment horizontal="center" vertical="center" wrapText="1"/>
    </xf>
    <xf numFmtId="0" fontId="21" fillId="3" borderId="2" xfId="0" applyFont="1" applyFill="1" applyBorder="1" applyAlignment="1">
      <alignment vertical="center" wrapText="1"/>
    </xf>
    <xf numFmtId="0" fontId="21" fillId="0" borderId="2" xfId="0" applyFont="1" applyBorder="1" applyAlignment="1">
      <alignment horizontal="center" vertical="center" wrapText="1"/>
    </xf>
    <xf numFmtId="0" fontId="21" fillId="0" borderId="2" xfId="0" applyFont="1" applyBorder="1" applyAlignment="1">
      <alignment vertical="center" wrapText="1"/>
    </xf>
    <xf numFmtId="49" fontId="21" fillId="3" borderId="2" xfId="2" applyNumberFormat="1" applyFont="1" applyFill="1" applyBorder="1" applyAlignment="1">
      <alignment horizontal="center" vertical="center" wrapText="1"/>
    </xf>
    <xf numFmtId="49" fontId="21" fillId="0" borderId="2" xfId="2" applyNumberFormat="1" applyFont="1" applyBorder="1" applyAlignment="1">
      <alignment horizontal="center" vertical="center" wrapText="1"/>
    </xf>
    <xf numFmtId="165" fontId="21" fillId="0" borderId="2" xfId="0" applyNumberFormat="1" applyFont="1" applyBorder="1" applyAlignment="1">
      <alignment horizontal="center" vertical="center" wrapText="1"/>
    </xf>
    <xf numFmtId="165" fontId="21" fillId="3" borderId="2" xfId="0" applyNumberFormat="1" applyFont="1" applyFill="1" applyBorder="1" applyAlignment="1">
      <alignment horizontal="center" vertical="center" wrapText="1"/>
    </xf>
    <xf numFmtId="166" fontId="21" fillId="0" borderId="2" xfId="0" applyNumberFormat="1" applyFont="1" applyBorder="1" applyAlignment="1">
      <alignment horizontal="center" vertical="center" wrapText="1"/>
    </xf>
    <xf numFmtId="166" fontId="21" fillId="3" borderId="2" xfId="0" applyNumberFormat="1" applyFont="1" applyFill="1" applyBorder="1" applyAlignment="1">
      <alignment horizontal="center" vertical="center" wrapText="1"/>
    </xf>
    <xf numFmtId="0" fontId="23" fillId="2" borderId="3" xfId="0" applyFont="1" applyFill="1" applyBorder="1" applyAlignment="1">
      <alignment horizontal="center" vertical="center" wrapText="1"/>
    </xf>
    <xf numFmtId="0" fontId="23" fillId="2" borderId="6" xfId="0" applyFont="1" applyFill="1" applyBorder="1" applyAlignment="1">
      <alignment horizontal="center" vertical="center" wrapText="1"/>
    </xf>
    <xf numFmtId="0" fontId="21" fillId="0" borderId="6" xfId="0" applyFont="1" applyBorder="1" applyAlignment="1">
      <alignment horizontal="center" vertical="center" wrapText="1"/>
    </xf>
    <xf numFmtId="0" fontId="21" fillId="3" borderId="6" xfId="0" applyFont="1" applyFill="1" applyBorder="1" applyAlignment="1">
      <alignment horizontal="center" vertical="center" wrapText="1"/>
    </xf>
    <xf numFmtId="165" fontId="21" fillId="0" borderId="6" xfId="0" applyNumberFormat="1" applyFont="1" applyBorder="1" applyAlignment="1">
      <alignment horizontal="center" vertical="center" wrapText="1"/>
    </xf>
    <xf numFmtId="165" fontId="21" fillId="3" borderId="6" xfId="0" applyNumberFormat="1" applyFont="1" applyFill="1" applyBorder="1" applyAlignment="1">
      <alignment horizontal="center" vertical="center" wrapText="1"/>
    </xf>
    <xf numFmtId="166" fontId="21" fillId="0" borderId="6" xfId="0" applyNumberFormat="1" applyFont="1" applyBorder="1" applyAlignment="1">
      <alignment horizontal="center" vertical="center" wrapText="1"/>
    </xf>
    <xf numFmtId="166" fontId="21" fillId="3" borderId="6" xfId="0" applyNumberFormat="1" applyFont="1" applyFill="1" applyBorder="1" applyAlignment="1">
      <alignment horizontal="center" vertical="center" wrapText="1"/>
    </xf>
    <xf numFmtId="167" fontId="21" fillId="0" borderId="2" xfId="0" applyNumberFormat="1" applyFont="1" applyBorder="1" applyAlignment="1">
      <alignment horizontal="center" vertical="center" wrapText="1"/>
    </xf>
    <xf numFmtId="167" fontId="21" fillId="3" borderId="2" xfId="0" applyNumberFormat="1" applyFont="1" applyFill="1" applyBorder="1" applyAlignment="1">
      <alignment horizontal="center" vertical="center" wrapText="1"/>
    </xf>
    <xf numFmtId="49" fontId="21" fillId="3" borderId="2" xfId="1" applyNumberFormat="1" applyFont="1" applyFill="1" applyBorder="1" applyAlignment="1">
      <alignment horizontal="center" vertical="center" wrapText="1"/>
    </xf>
    <xf numFmtId="49" fontId="21" fillId="0" borderId="2" xfId="1" applyNumberFormat="1" applyFont="1" applyBorder="1" applyAlignment="1">
      <alignment horizontal="center" vertical="center" wrapText="1"/>
    </xf>
    <xf numFmtId="0" fontId="21" fillId="3" borderId="2" xfId="2" applyNumberFormat="1" applyFont="1" applyFill="1" applyBorder="1" applyAlignment="1">
      <alignment horizontal="center" vertical="center" wrapText="1"/>
    </xf>
    <xf numFmtId="0" fontId="21" fillId="0" borderId="2" xfId="2" applyNumberFormat="1" applyFont="1" applyBorder="1" applyAlignment="1">
      <alignment horizontal="center" vertical="center" wrapText="1"/>
    </xf>
    <xf numFmtId="168" fontId="21" fillId="3" borderId="2" xfId="2" applyNumberFormat="1" applyFont="1" applyFill="1" applyBorder="1" applyAlignment="1">
      <alignment horizontal="center" vertical="center" wrapText="1"/>
    </xf>
    <xf numFmtId="168" fontId="21" fillId="0" borderId="2" xfId="2" applyNumberFormat="1" applyFont="1" applyBorder="1" applyAlignment="1">
      <alignment horizontal="center" vertical="center" wrapText="1"/>
    </xf>
    <xf numFmtId="0" fontId="21" fillId="3" borderId="12" xfId="0" applyFont="1" applyFill="1" applyBorder="1" applyAlignment="1">
      <alignment horizontal="center" vertical="center" wrapText="1"/>
    </xf>
    <xf numFmtId="166" fontId="21" fillId="3" borderId="12" xfId="0" applyNumberFormat="1" applyFont="1" applyFill="1" applyBorder="1" applyAlignment="1">
      <alignment horizontal="center" vertical="center" wrapText="1"/>
    </xf>
    <xf numFmtId="49" fontId="21" fillId="3" borderId="12" xfId="2" applyNumberFormat="1" applyFont="1" applyFill="1" applyBorder="1" applyAlignment="1">
      <alignment horizontal="center" vertical="center" wrapText="1"/>
    </xf>
    <xf numFmtId="0" fontId="6" fillId="0" borderId="0" xfId="0" applyFont="1" applyAlignment="1">
      <alignment vertical="center"/>
    </xf>
    <xf numFmtId="0" fontId="21" fillId="3" borderId="14" xfId="0" applyFont="1" applyFill="1" applyBorder="1" applyAlignment="1">
      <alignment horizontal="center" vertical="center" wrapText="1"/>
    </xf>
    <xf numFmtId="166" fontId="21" fillId="3" borderId="14" xfId="0" applyNumberFormat="1" applyFont="1" applyFill="1" applyBorder="1" applyAlignment="1">
      <alignment horizontal="center" vertical="center" wrapText="1"/>
    </xf>
    <xf numFmtId="49" fontId="21" fillId="3" borderId="14" xfId="2" applyNumberFormat="1" applyFont="1" applyFill="1" applyBorder="1" applyAlignment="1">
      <alignment horizontal="center" vertical="center" wrapText="1"/>
    </xf>
    <xf numFmtId="0" fontId="24" fillId="0" borderId="0" xfId="0" applyFont="1" applyAlignment="1">
      <alignment vertical="center"/>
    </xf>
    <xf numFmtId="0" fontId="25" fillId="2" borderId="20" xfId="0" applyFont="1" applyFill="1" applyBorder="1" applyAlignment="1">
      <alignment horizontal="center" vertical="center"/>
    </xf>
    <xf numFmtId="0" fontId="28" fillId="3" borderId="2" xfId="0" applyFont="1" applyFill="1" applyBorder="1" applyAlignment="1">
      <alignment horizontal="center" vertical="center" wrapText="1"/>
    </xf>
    <xf numFmtId="0" fontId="28" fillId="0" borderId="2" xfId="0" applyFont="1" applyBorder="1" applyAlignment="1">
      <alignment horizontal="center" vertical="center"/>
    </xf>
    <xf numFmtId="0" fontId="29" fillId="0" borderId="0" xfId="0" applyFont="1" applyAlignment="1">
      <alignment vertical="center"/>
    </xf>
    <xf numFmtId="0" fontId="25" fillId="2" borderId="26" xfId="0" applyFont="1" applyFill="1" applyBorder="1" applyAlignment="1">
      <alignment horizontal="center" vertical="center"/>
    </xf>
    <xf numFmtId="0" fontId="28" fillId="3" borderId="3" xfId="0" applyFont="1" applyFill="1" applyBorder="1" applyAlignment="1">
      <alignment horizontal="center" vertical="center" wrapText="1"/>
    </xf>
    <xf numFmtId="0" fontId="28" fillId="0" borderId="3" xfId="0" applyFont="1" applyBorder="1" applyAlignment="1">
      <alignment horizontal="center" vertical="center"/>
    </xf>
    <xf numFmtId="166" fontId="28" fillId="3" borderId="2" xfId="0" applyNumberFormat="1" applyFont="1" applyFill="1" applyBorder="1" applyAlignment="1">
      <alignment horizontal="center" vertical="center" wrapText="1"/>
    </xf>
    <xf numFmtId="0" fontId="25" fillId="2" borderId="34" xfId="0" applyFont="1" applyFill="1" applyBorder="1" applyAlignment="1">
      <alignment horizontal="center" vertical="center"/>
    </xf>
    <xf numFmtId="0" fontId="25" fillId="2" borderId="35" xfId="0" applyFont="1" applyFill="1" applyBorder="1" applyAlignment="1">
      <alignment horizontal="center" vertical="center"/>
    </xf>
    <xf numFmtId="166" fontId="2" fillId="0" borderId="36" xfId="0" applyNumberFormat="1" applyFont="1" applyBorder="1" applyAlignment="1">
      <alignment horizontal="center" vertical="center"/>
    </xf>
    <xf numFmtId="166" fontId="2" fillId="0" borderId="37" xfId="0" applyNumberFormat="1" applyFont="1" applyBorder="1" applyAlignment="1">
      <alignment horizontal="center" vertical="center"/>
    </xf>
    <xf numFmtId="166" fontId="28" fillId="0" borderId="2" xfId="0" applyNumberFormat="1" applyFont="1" applyBorder="1" applyAlignment="1">
      <alignment horizontal="center" vertical="center"/>
    </xf>
    <xf numFmtId="0" fontId="28" fillId="3" borderId="23" xfId="0" applyFont="1" applyFill="1" applyBorder="1" applyAlignment="1">
      <alignment horizontal="center" vertical="center" wrapText="1"/>
    </xf>
    <xf numFmtId="166" fontId="28" fillId="3" borderId="23" xfId="0" applyNumberFormat="1" applyFont="1" applyFill="1" applyBorder="1" applyAlignment="1">
      <alignment horizontal="center" vertical="center" wrapText="1"/>
    </xf>
    <xf numFmtId="0" fontId="25" fillId="2" borderId="41" xfId="0" applyFont="1" applyFill="1" applyBorder="1" applyAlignment="1">
      <alignment horizontal="center" vertical="center"/>
    </xf>
    <xf numFmtId="0" fontId="28" fillId="3" borderId="27" xfId="0" applyFont="1" applyFill="1" applyBorder="1" applyAlignment="1">
      <alignment horizontal="center" vertical="center" wrapText="1"/>
    </xf>
    <xf numFmtId="0" fontId="25" fillId="2" borderId="44" xfId="0" applyFont="1" applyFill="1" applyBorder="1" applyAlignment="1">
      <alignment horizontal="center" vertical="center"/>
    </xf>
    <xf numFmtId="166" fontId="2" fillId="0" borderId="45" xfId="0" applyNumberFormat="1" applyFont="1" applyBorder="1" applyAlignment="1">
      <alignment horizontal="center" vertical="center"/>
    </xf>
    <xf numFmtId="166" fontId="2" fillId="0" borderId="49" xfId="0" applyNumberFormat="1" applyFont="1" applyBorder="1" applyAlignment="1">
      <alignment horizontal="center" vertical="center"/>
    </xf>
    <xf numFmtId="0" fontId="25" fillId="2" borderId="55" xfId="0" applyFont="1" applyFill="1" applyBorder="1" applyAlignment="1">
      <alignment horizontal="center" vertical="center"/>
    </xf>
    <xf numFmtId="0" fontId="25" fillId="2" borderId="57" xfId="0" applyFont="1" applyFill="1" applyBorder="1" applyAlignment="1">
      <alignment horizontal="center" vertical="center"/>
    </xf>
    <xf numFmtId="166" fontId="2" fillId="0" borderId="58" xfId="0" applyNumberFormat="1" applyFont="1" applyBorder="1" applyAlignment="1">
      <alignment horizontal="center" vertical="center"/>
    </xf>
    <xf numFmtId="166" fontId="2" fillId="0" borderId="59" xfId="0" applyNumberFormat="1" applyFont="1" applyBorder="1" applyAlignment="1">
      <alignment horizontal="center" vertical="center"/>
    </xf>
    <xf numFmtId="166" fontId="2" fillId="0" borderId="60" xfId="0" applyNumberFormat="1" applyFont="1" applyBorder="1" applyAlignment="1">
      <alignment horizontal="center" vertical="center"/>
    </xf>
    <xf numFmtId="166" fontId="2" fillId="0" borderId="62" xfId="0" applyNumberFormat="1" applyFont="1" applyBorder="1" applyAlignment="1">
      <alignment horizontal="center" vertical="center"/>
    </xf>
    <xf numFmtId="166" fontId="2" fillId="0" borderId="63" xfId="0" applyNumberFormat="1" applyFont="1" applyBorder="1" applyAlignment="1">
      <alignment horizontal="center" vertical="center"/>
    </xf>
    <xf numFmtId="166" fontId="2" fillId="0" borderId="64" xfId="0" applyNumberFormat="1" applyFont="1" applyBorder="1" applyAlignment="1">
      <alignment horizontal="center" vertical="center"/>
    </xf>
    <xf numFmtId="0" fontId="31" fillId="0" borderId="0" xfId="0" applyFont="1" applyAlignment="1">
      <alignment horizontal="center" vertical="center" wrapText="1"/>
    </xf>
    <xf numFmtId="0" fontId="25" fillId="0" borderId="12" xfId="0" applyFont="1" applyBorder="1" applyAlignment="1">
      <alignment vertical="center"/>
    </xf>
    <xf numFmtId="0" fontId="32" fillId="0" borderId="0" xfId="0" applyFont="1" applyAlignment="1">
      <alignment horizontal="left" vertical="center" wrapText="1"/>
    </xf>
    <xf numFmtId="0" fontId="25" fillId="0" borderId="0" xfId="0" applyFont="1" applyAlignment="1">
      <alignment vertical="center"/>
    </xf>
    <xf numFmtId="0" fontId="23" fillId="4" borderId="2" xfId="0" applyFont="1" applyFill="1" applyBorder="1" applyAlignment="1">
      <alignment horizontal="center" vertical="center" wrapText="1"/>
    </xf>
    <xf numFmtId="0" fontId="1" fillId="3" borderId="2" xfId="0" applyFont="1" applyFill="1" applyBorder="1" applyAlignment="1">
      <alignment horizontal="center" vertical="center" wrapText="1"/>
    </xf>
    <xf numFmtId="0" fontId="1" fillId="0" borderId="2" xfId="0" applyFont="1" applyBorder="1" applyAlignment="1">
      <alignment horizontal="center" vertical="center" wrapText="1"/>
    </xf>
    <xf numFmtId="169" fontId="1" fillId="3" borderId="2" xfId="0" applyNumberFormat="1" applyFont="1" applyFill="1" applyBorder="1" applyAlignment="1">
      <alignment horizontal="center" vertical="center" wrapText="1"/>
    </xf>
    <xf numFmtId="169" fontId="1" fillId="0" borderId="2" xfId="0" applyNumberFormat="1" applyFont="1" applyBorder="1" applyAlignment="1">
      <alignment horizontal="center" vertical="center" wrapText="1"/>
    </xf>
    <xf numFmtId="0" fontId="23" fillId="4" borderId="18" xfId="0" applyFont="1" applyFill="1" applyBorder="1" applyAlignment="1">
      <alignment horizontal="center" vertical="center" wrapText="1"/>
    </xf>
    <xf numFmtId="0" fontId="23" fillId="4" borderId="25" xfId="0" applyFont="1" applyFill="1" applyBorder="1" applyAlignment="1">
      <alignment horizontal="center" vertical="center" wrapText="1"/>
    </xf>
    <xf numFmtId="0" fontId="33" fillId="0" borderId="0" xfId="0" applyFont="1" applyAlignment="1">
      <alignment vertical="center"/>
    </xf>
    <xf numFmtId="165" fontId="23" fillId="4" borderId="18" xfId="0" applyNumberFormat="1" applyFont="1" applyFill="1" applyBorder="1" applyAlignment="1">
      <alignment horizontal="center" vertical="center" wrapText="1"/>
    </xf>
    <xf numFmtId="165" fontId="1" fillId="3" borderId="2" xfId="0" applyNumberFormat="1" applyFont="1" applyFill="1" applyBorder="1" applyAlignment="1">
      <alignment horizontal="center" vertical="center" wrapText="1"/>
    </xf>
    <xf numFmtId="165" fontId="1" fillId="0" borderId="2" xfId="0" applyNumberFormat="1" applyFont="1" applyBorder="1" applyAlignment="1">
      <alignment horizontal="center" vertical="center" wrapText="1"/>
    </xf>
    <xf numFmtId="0" fontId="1" fillId="3" borderId="23" xfId="0" applyFont="1" applyFill="1" applyBorder="1" applyAlignment="1">
      <alignment horizontal="center" vertical="center" wrapText="1"/>
    </xf>
    <xf numFmtId="0" fontId="1" fillId="0" borderId="85" xfId="0" applyFont="1" applyBorder="1" applyAlignment="1">
      <alignment horizontal="center" vertical="center" wrapText="1"/>
    </xf>
    <xf numFmtId="0" fontId="1" fillId="3" borderId="85" xfId="0" applyFont="1" applyFill="1" applyBorder="1" applyAlignment="1">
      <alignment horizontal="center" vertical="center" wrapText="1"/>
    </xf>
    <xf numFmtId="0" fontId="1" fillId="0" borderId="86" xfId="0" applyFont="1" applyBorder="1" applyAlignment="1">
      <alignment horizontal="center" vertical="center" wrapText="1"/>
    </xf>
    <xf numFmtId="0" fontId="23" fillId="4" borderId="70" xfId="0" applyFont="1" applyFill="1" applyBorder="1" applyAlignment="1">
      <alignment horizontal="center" vertical="center" wrapText="1"/>
    </xf>
    <xf numFmtId="165" fontId="23" fillId="4" borderId="2" xfId="0" applyNumberFormat="1" applyFont="1" applyFill="1" applyBorder="1" applyAlignment="1">
      <alignment horizontal="center" vertical="center" wrapText="1"/>
    </xf>
    <xf numFmtId="165" fontId="1" fillId="3" borderId="23" xfId="0" applyNumberFormat="1" applyFont="1" applyFill="1" applyBorder="1" applyAlignment="1">
      <alignment horizontal="center" vertical="center" wrapText="1"/>
    </xf>
    <xf numFmtId="165" fontId="1" fillId="0" borderId="85" xfId="0" applyNumberFormat="1" applyFont="1" applyBorder="1" applyAlignment="1">
      <alignment horizontal="center" vertical="center" wrapText="1"/>
    </xf>
    <xf numFmtId="165" fontId="1" fillId="3" borderId="85" xfId="0" applyNumberFormat="1" applyFont="1" applyFill="1" applyBorder="1" applyAlignment="1">
      <alignment horizontal="center" vertical="center" wrapText="1"/>
    </xf>
    <xf numFmtId="165" fontId="1" fillId="0" borderId="86" xfId="0" applyNumberFormat="1" applyFont="1" applyBorder="1" applyAlignment="1">
      <alignment horizontal="center" vertical="center" wrapText="1"/>
    </xf>
    <xf numFmtId="0" fontId="9" fillId="0" borderId="0" xfId="0" applyFont="1" applyAlignment="1">
      <alignment vertical="center" wrapText="1"/>
    </xf>
    <xf numFmtId="0" fontId="36" fillId="0" borderId="0" xfId="0" applyFont="1" applyAlignment="1">
      <alignment vertical="center" wrapText="1"/>
    </xf>
    <xf numFmtId="0" fontId="37" fillId="0" borderId="0" xfId="0" applyFont="1" applyAlignment="1">
      <alignment vertical="center" wrapText="1"/>
    </xf>
    <xf numFmtId="0" fontId="38" fillId="0" borderId="0" xfId="0" applyFont="1" applyAlignment="1">
      <alignment vertical="center" wrapText="1"/>
    </xf>
    <xf numFmtId="2" fontId="2" fillId="0" borderId="0" xfId="0" applyNumberFormat="1" applyFont="1" applyAlignment="1">
      <alignment vertical="center"/>
    </xf>
    <xf numFmtId="170" fontId="2" fillId="0" borderId="0" xfId="0" applyNumberFormat="1" applyFont="1" applyAlignment="1">
      <alignment vertical="center"/>
    </xf>
    <xf numFmtId="0" fontId="21" fillId="6" borderId="2" xfId="0" applyFont="1" applyFill="1" applyBorder="1" applyAlignment="1">
      <alignment horizontal="center" vertical="center" wrapText="1"/>
    </xf>
    <xf numFmtId="165" fontId="21" fillId="6" borderId="2" xfId="0" applyNumberFormat="1" applyFont="1" applyFill="1" applyBorder="1" applyAlignment="1">
      <alignment horizontal="center" vertical="center" wrapText="1"/>
    </xf>
    <xf numFmtId="49" fontId="21" fillId="6" borderId="2" xfId="2" applyNumberFormat="1" applyFont="1" applyFill="1" applyBorder="1" applyAlignment="1">
      <alignment horizontal="center" vertical="center" wrapText="1"/>
    </xf>
    <xf numFmtId="0" fontId="47" fillId="0" borderId="0" xfId="0" applyFont="1" applyAlignment="1">
      <alignment vertical="center"/>
    </xf>
    <xf numFmtId="0" fontId="48" fillId="0" borderId="0" xfId="0" applyFont="1" applyAlignment="1">
      <alignment vertical="center"/>
    </xf>
    <xf numFmtId="0" fontId="46" fillId="0" borderId="0" xfId="0" applyFont="1" applyAlignment="1">
      <alignment vertical="center"/>
    </xf>
    <xf numFmtId="0" fontId="47" fillId="0" borderId="0" xfId="0" applyFont="1" applyAlignment="1">
      <alignment horizontal="center" vertical="center"/>
    </xf>
    <xf numFmtId="170" fontId="21" fillId="3" borderId="2" xfId="0" applyNumberFormat="1" applyFont="1" applyFill="1" applyBorder="1" applyAlignment="1">
      <alignment horizontal="center" vertical="center" wrapText="1"/>
    </xf>
    <xf numFmtId="170" fontId="21" fillId="0" borderId="2" xfId="0" applyNumberFormat="1" applyFont="1" applyBorder="1" applyAlignment="1">
      <alignment horizontal="center" vertical="center" wrapText="1"/>
    </xf>
    <xf numFmtId="0" fontId="21" fillId="7" borderId="2" xfId="0" applyFont="1" applyFill="1" applyBorder="1" applyAlignment="1">
      <alignment horizontal="center" vertical="center" wrapText="1"/>
    </xf>
    <xf numFmtId="165" fontId="21" fillId="8" borderId="2" xfId="0" applyNumberFormat="1" applyFont="1" applyFill="1" applyBorder="1" applyAlignment="1">
      <alignment horizontal="center" vertical="center" wrapText="1"/>
    </xf>
    <xf numFmtId="49" fontId="21" fillId="7" borderId="2" xfId="2" applyNumberFormat="1" applyFont="1" applyFill="1" applyBorder="1" applyAlignment="1">
      <alignment horizontal="center" vertical="center" wrapText="1"/>
    </xf>
    <xf numFmtId="0" fontId="2" fillId="7" borderId="0" xfId="0" applyFont="1" applyFill="1" applyAlignment="1">
      <alignment vertical="center"/>
    </xf>
    <xf numFmtId="0" fontId="21" fillId="9" borderId="2" xfId="0" applyFont="1" applyFill="1" applyBorder="1" applyAlignment="1">
      <alignment horizontal="center" vertical="center" wrapText="1"/>
    </xf>
    <xf numFmtId="49" fontId="21" fillId="9" borderId="2" xfId="2" applyNumberFormat="1" applyFont="1" applyFill="1" applyBorder="1" applyAlignment="1">
      <alignment horizontal="center" vertical="center" wrapText="1"/>
    </xf>
    <xf numFmtId="0" fontId="2" fillId="6" borderId="0" xfId="0" applyFont="1" applyFill="1" applyAlignment="1">
      <alignment vertical="center"/>
    </xf>
    <xf numFmtId="165" fontId="21" fillId="9" borderId="2" xfId="0" applyNumberFormat="1" applyFont="1" applyFill="1" applyBorder="1" applyAlignment="1">
      <alignment horizontal="center" vertical="center" wrapText="1"/>
    </xf>
    <xf numFmtId="49" fontId="50" fillId="9" borderId="2" xfId="2" applyNumberFormat="1" applyFont="1" applyFill="1" applyBorder="1" applyAlignment="1">
      <alignment horizontal="center" vertical="center" wrapText="1"/>
    </xf>
    <xf numFmtId="49" fontId="50" fillId="0" borderId="2" xfId="2" applyNumberFormat="1" applyFont="1" applyBorder="1" applyAlignment="1">
      <alignment horizontal="center" vertical="center" wrapText="1"/>
    </xf>
    <xf numFmtId="49" fontId="50" fillId="3" borderId="2" xfId="2" applyNumberFormat="1" applyFont="1" applyFill="1" applyBorder="1" applyAlignment="1">
      <alignment horizontal="center" vertical="center" wrapText="1"/>
    </xf>
    <xf numFmtId="2" fontId="2" fillId="7" borderId="0" xfId="0" applyNumberFormat="1" applyFont="1" applyFill="1" applyAlignment="1">
      <alignment vertical="center"/>
    </xf>
    <xf numFmtId="0" fontId="49" fillId="3" borderId="2" xfId="0" applyFont="1" applyFill="1" applyBorder="1" applyAlignment="1">
      <alignment horizontal="center" vertical="center" wrapText="1"/>
    </xf>
    <xf numFmtId="49" fontId="49" fillId="3" borderId="2" xfId="2" applyNumberFormat="1" applyFont="1" applyFill="1" applyBorder="1" applyAlignment="1">
      <alignment horizontal="center" vertical="center" wrapText="1"/>
    </xf>
    <xf numFmtId="166" fontId="21" fillId="6" borderId="2" xfId="0" applyNumberFormat="1" applyFont="1" applyFill="1" applyBorder="1" applyAlignment="1">
      <alignment horizontal="center" vertical="center" wrapText="1"/>
    </xf>
    <xf numFmtId="166" fontId="21" fillId="8" borderId="2" xfId="0" applyNumberFormat="1" applyFont="1" applyFill="1" applyBorder="1" applyAlignment="1">
      <alignment horizontal="center" vertical="center" wrapText="1"/>
    </xf>
    <xf numFmtId="49" fontId="50" fillId="0" borderId="6" xfId="2" applyNumberFormat="1" applyFont="1" applyBorder="1" applyAlignment="1">
      <alignment horizontal="center" vertical="center" wrapText="1"/>
    </xf>
    <xf numFmtId="49" fontId="50" fillId="3" borderId="6" xfId="2" applyNumberFormat="1" applyFont="1" applyFill="1" applyBorder="1" applyAlignment="1">
      <alignment horizontal="center" vertical="center" wrapText="1"/>
    </xf>
    <xf numFmtId="0" fontId="23" fillId="2" borderId="87" xfId="0" applyFont="1" applyFill="1" applyBorder="1" applyAlignment="1">
      <alignment horizontal="center" vertical="center" wrapText="1"/>
    </xf>
    <xf numFmtId="0" fontId="21" fillId="0" borderId="87" xfId="0" applyFont="1" applyBorder="1" applyAlignment="1">
      <alignment horizontal="center" vertical="center" wrapText="1"/>
    </xf>
    <xf numFmtId="0" fontId="21" fillId="3" borderId="87" xfId="0" applyFont="1" applyFill="1" applyBorder="1" applyAlignment="1">
      <alignment horizontal="center" vertical="center" wrapText="1"/>
    </xf>
    <xf numFmtId="166" fontId="21" fillId="0" borderId="87" xfId="0" applyNumberFormat="1" applyFont="1" applyBorder="1" applyAlignment="1">
      <alignment horizontal="center" vertical="center" wrapText="1"/>
    </xf>
    <xf numFmtId="0" fontId="51" fillId="2" borderId="2" xfId="0" applyFont="1" applyFill="1" applyBorder="1" applyAlignment="1">
      <alignment horizontal="center" vertical="center" wrapText="1"/>
    </xf>
    <xf numFmtId="49" fontId="50" fillId="0" borderId="3" xfId="2" applyNumberFormat="1" applyFont="1" applyBorder="1" applyAlignment="1">
      <alignment horizontal="center" vertical="center" wrapText="1"/>
    </xf>
    <xf numFmtId="49" fontId="50" fillId="3" borderId="3" xfId="2" applyNumberFormat="1" applyFont="1" applyFill="1" applyBorder="1" applyAlignment="1">
      <alignment horizontal="center" vertical="center" wrapText="1"/>
    </xf>
    <xf numFmtId="0" fontId="50" fillId="0" borderId="2" xfId="0" applyFont="1" applyBorder="1" applyAlignment="1">
      <alignment horizontal="center" vertical="center" wrapText="1"/>
    </xf>
    <xf numFmtId="0" fontId="50" fillId="3" borderId="2" xfId="0" applyFont="1" applyFill="1" applyBorder="1" applyAlignment="1">
      <alignment horizontal="center" vertical="center" wrapText="1"/>
    </xf>
    <xf numFmtId="0" fontId="2" fillId="0" borderId="0" xfId="0" applyFont="1" applyAlignment="1">
      <alignment horizontal="center" vertical="center"/>
    </xf>
    <xf numFmtId="0" fontId="47" fillId="7" borderId="0" xfId="0" applyFont="1" applyFill="1" applyAlignment="1">
      <alignment horizontal="center" vertical="center"/>
    </xf>
    <xf numFmtId="0" fontId="6" fillId="0" borderId="0" xfId="0" applyFont="1" applyAlignment="1">
      <alignment horizontal="left" vertical="center" wrapText="1"/>
    </xf>
    <xf numFmtId="2" fontId="21" fillId="3" borderId="2" xfId="0" applyNumberFormat="1" applyFont="1" applyFill="1" applyBorder="1" applyAlignment="1">
      <alignment horizontal="center" vertical="center" wrapText="1"/>
    </xf>
    <xf numFmtId="2" fontId="21" fillId="0" borderId="2" xfId="0" applyNumberFormat="1" applyFont="1" applyBorder="1" applyAlignment="1">
      <alignment horizontal="center" vertical="center" wrapText="1"/>
    </xf>
    <xf numFmtId="0" fontId="23" fillId="2" borderId="0" xfId="0" applyFont="1" applyFill="1" applyAlignment="1">
      <alignment horizontal="center" vertical="center" wrapText="1"/>
    </xf>
    <xf numFmtId="49" fontId="50" fillId="0" borderId="0" xfId="2" applyNumberFormat="1" applyFont="1" applyBorder="1" applyAlignment="1">
      <alignment horizontal="center" vertical="center" wrapText="1"/>
    </xf>
    <xf numFmtId="49" fontId="50" fillId="3" borderId="0" xfId="2" applyNumberFormat="1" applyFont="1" applyFill="1" applyBorder="1" applyAlignment="1">
      <alignment horizontal="center" vertical="center" wrapText="1"/>
    </xf>
    <xf numFmtId="166" fontId="50" fillId="3" borderId="2" xfId="0" applyNumberFormat="1" applyFont="1" applyFill="1" applyBorder="1" applyAlignment="1">
      <alignment horizontal="center" vertical="center" wrapText="1"/>
    </xf>
    <xf numFmtId="0" fontId="21" fillId="0" borderId="2" xfId="0" applyFont="1" applyBorder="1" applyAlignment="1">
      <alignment horizontal="left" vertical="center" wrapText="1"/>
    </xf>
    <xf numFmtId="0" fontId="36" fillId="0" borderId="0" xfId="0" applyFont="1" applyAlignment="1">
      <alignment horizontal="justify" vertical="center" wrapText="1"/>
    </xf>
    <xf numFmtId="0" fontId="6" fillId="0" borderId="0" xfId="0" applyFont="1" applyAlignment="1">
      <alignment horizontal="right" vertical="center"/>
    </xf>
    <xf numFmtId="0" fontId="34" fillId="0" borderId="0" xfId="0" applyFont="1" applyAlignment="1">
      <alignment horizontal="justify" vertical="center" wrapText="1"/>
    </xf>
    <xf numFmtId="0" fontId="35" fillId="0" borderId="0" xfId="0" applyFont="1" applyAlignment="1">
      <alignment horizontal="justify" vertical="center" wrapText="1"/>
    </xf>
    <xf numFmtId="0" fontId="9" fillId="0" borderId="0" xfId="0" applyFont="1" applyAlignment="1">
      <alignment vertical="center" wrapText="1"/>
    </xf>
    <xf numFmtId="0" fontId="9" fillId="0" borderId="0" xfId="0" applyFont="1" applyAlignment="1">
      <alignment horizontal="left" vertical="center" wrapText="1"/>
    </xf>
    <xf numFmtId="0" fontId="9" fillId="0" borderId="0" xfId="0" applyFont="1" applyAlignment="1">
      <alignment horizontal="justify" vertical="center" wrapText="1"/>
    </xf>
    <xf numFmtId="0" fontId="9" fillId="0" borderId="0" xfId="0" applyFont="1" applyAlignment="1">
      <alignment horizontal="left" vertical="center"/>
    </xf>
    <xf numFmtId="0" fontId="32" fillId="0" borderId="0" xfId="0" applyFont="1" applyAlignment="1">
      <alignment horizontal="left" vertical="center" wrapText="1"/>
    </xf>
    <xf numFmtId="0" fontId="31" fillId="0" borderId="85" xfId="0" applyFont="1" applyBorder="1" applyAlignment="1">
      <alignment horizontal="center" vertical="center" wrapText="1"/>
    </xf>
    <xf numFmtId="0" fontId="31" fillId="3" borderId="85" xfId="0" applyFont="1" applyFill="1" applyBorder="1" applyAlignment="1">
      <alignment horizontal="center" vertical="center" wrapText="1"/>
    </xf>
    <xf numFmtId="0" fontId="31" fillId="0" borderId="86" xfId="0" applyFont="1" applyBorder="1" applyAlignment="1">
      <alignment horizontal="center" vertical="center" wrapText="1"/>
    </xf>
    <xf numFmtId="0" fontId="23" fillId="2" borderId="68" xfId="0" applyFont="1" applyFill="1" applyBorder="1" applyAlignment="1">
      <alignment horizontal="center" vertical="center" wrapText="1"/>
    </xf>
    <xf numFmtId="0" fontId="23" fillId="2" borderId="31" xfId="0" applyFont="1" applyFill="1" applyBorder="1" applyAlignment="1">
      <alignment horizontal="center" vertical="center" wrapText="1"/>
    </xf>
    <xf numFmtId="0" fontId="23" fillId="2" borderId="69" xfId="0" applyFont="1" applyFill="1" applyBorder="1" applyAlignment="1">
      <alignment horizontal="center" vertical="center" wrapText="1"/>
    </xf>
    <xf numFmtId="0" fontId="23" fillId="2" borderId="2" xfId="0" applyFont="1" applyFill="1" applyBorder="1" applyAlignment="1">
      <alignment horizontal="center" vertical="center" wrapText="1"/>
    </xf>
    <xf numFmtId="0" fontId="23" fillId="2" borderId="71" xfId="0" applyFont="1" applyFill="1" applyBorder="1" applyAlignment="1">
      <alignment horizontal="center" vertical="center" wrapText="1"/>
    </xf>
    <xf numFmtId="0" fontId="23" fillId="2" borderId="35" xfId="0" applyFont="1" applyFill="1" applyBorder="1" applyAlignment="1">
      <alignment horizontal="center" vertical="center" wrapText="1"/>
    </xf>
    <xf numFmtId="0" fontId="23" fillId="2" borderId="41" xfId="0" applyFont="1" applyFill="1" applyBorder="1" applyAlignment="1">
      <alignment horizontal="center" vertical="center" wrapText="1"/>
    </xf>
    <xf numFmtId="0" fontId="31" fillId="3" borderId="23" xfId="0" applyFont="1" applyFill="1" applyBorder="1" applyAlignment="1">
      <alignment horizontal="center" vertical="center" wrapText="1"/>
    </xf>
    <xf numFmtId="0" fontId="23" fillId="2" borderId="70" xfId="0" applyFont="1" applyFill="1" applyBorder="1" applyAlignment="1">
      <alignment horizontal="center" vertical="center" wrapText="1"/>
    </xf>
    <xf numFmtId="0" fontId="23" fillId="4" borderId="2" xfId="0" applyFont="1" applyFill="1" applyBorder="1" applyAlignment="1">
      <alignment horizontal="center" vertical="center" wrapText="1"/>
    </xf>
    <xf numFmtId="0" fontId="23" fillId="4" borderId="70" xfId="0" applyFont="1" applyFill="1" applyBorder="1" applyAlignment="1">
      <alignment horizontal="center" vertical="center" wrapText="1"/>
    </xf>
    <xf numFmtId="0" fontId="23" fillId="0" borderId="70" xfId="0" applyFont="1" applyBorder="1" applyAlignment="1">
      <alignment horizontal="center" vertical="center" wrapText="1"/>
    </xf>
    <xf numFmtId="0" fontId="23" fillId="0" borderId="84" xfId="0" applyFont="1" applyBorder="1" applyAlignment="1">
      <alignment horizontal="center" vertical="center" wrapText="1"/>
    </xf>
    <xf numFmtId="165" fontId="23" fillId="0" borderId="84" xfId="0" applyNumberFormat="1" applyFont="1" applyBorder="1" applyAlignment="1">
      <alignment horizontal="center" vertical="center" wrapText="1"/>
    </xf>
    <xf numFmtId="165" fontId="23" fillId="2" borderId="2" xfId="0" applyNumberFormat="1" applyFont="1" applyFill="1" applyBorder="1" applyAlignment="1">
      <alignment horizontal="center" vertical="center" wrapText="1"/>
    </xf>
    <xf numFmtId="0" fontId="15" fillId="0" borderId="0" xfId="0" applyFont="1" applyAlignment="1">
      <alignment horizontal="left" vertical="center" wrapText="1"/>
    </xf>
    <xf numFmtId="0" fontId="15" fillId="0" borderId="0" xfId="0" applyFont="1" applyAlignment="1">
      <alignment horizontal="left" vertical="center"/>
    </xf>
    <xf numFmtId="0" fontId="23" fillId="2" borderId="40" xfId="0" applyFont="1" applyFill="1" applyBorder="1" applyAlignment="1">
      <alignment horizontal="center" vertical="center" wrapText="1"/>
    </xf>
    <xf numFmtId="0" fontId="31" fillId="3" borderId="21" xfId="0" applyFont="1" applyFill="1" applyBorder="1" applyAlignment="1">
      <alignment horizontal="center" vertical="center" wrapText="1"/>
    </xf>
    <xf numFmtId="0" fontId="31" fillId="3" borderId="2" xfId="0" applyFont="1" applyFill="1" applyBorder="1" applyAlignment="1">
      <alignment horizontal="center" vertical="center" wrapText="1"/>
    </xf>
    <xf numFmtId="0" fontId="31" fillId="0" borderId="21" xfId="0" applyFont="1" applyBorder="1" applyAlignment="1">
      <alignment horizontal="center" vertical="center" wrapText="1"/>
    </xf>
    <xf numFmtId="0" fontId="31" fillId="0" borderId="2" xfId="0" applyFont="1" applyBorder="1" applyAlignment="1">
      <alignment horizontal="center" vertical="center" wrapText="1"/>
    </xf>
    <xf numFmtId="0" fontId="23" fillId="2" borderId="18" xfId="0" applyFont="1" applyFill="1" applyBorder="1" applyAlignment="1">
      <alignment horizontal="center" vertical="center" wrapText="1"/>
    </xf>
    <xf numFmtId="165" fontId="23" fillId="2" borderId="18" xfId="0" applyNumberFormat="1" applyFont="1" applyFill="1" applyBorder="1" applyAlignment="1">
      <alignment horizontal="center" vertical="center" wrapText="1"/>
    </xf>
    <xf numFmtId="0" fontId="23" fillId="2" borderId="19" xfId="0" applyFont="1" applyFill="1" applyBorder="1" applyAlignment="1">
      <alignment horizontal="center" vertical="center" wrapText="1"/>
    </xf>
    <xf numFmtId="0" fontId="23" fillId="2" borderId="20" xfId="0" applyFont="1" applyFill="1" applyBorder="1" applyAlignment="1">
      <alignment horizontal="center" vertical="center" wrapText="1"/>
    </xf>
    <xf numFmtId="0" fontId="23" fillId="2" borderId="26" xfId="0" applyFont="1" applyFill="1" applyBorder="1" applyAlignment="1">
      <alignment horizontal="center" vertical="center" wrapText="1"/>
    </xf>
    <xf numFmtId="0" fontId="23" fillId="2" borderId="16" xfId="0" applyFont="1" applyFill="1" applyBorder="1" applyAlignment="1">
      <alignment horizontal="center" vertical="center" wrapText="1"/>
    </xf>
    <xf numFmtId="0" fontId="23" fillId="2" borderId="24" xfId="0" applyFont="1" applyFill="1" applyBorder="1" applyAlignment="1">
      <alignment horizontal="center" vertical="center" wrapText="1"/>
    </xf>
    <xf numFmtId="0" fontId="23" fillId="4" borderId="18" xfId="0" applyFont="1" applyFill="1" applyBorder="1" applyAlignment="1">
      <alignment horizontal="center" vertical="center" wrapText="1"/>
    </xf>
    <xf numFmtId="0" fontId="23" fillId="4" borderId="25" xfId="0" applyFont="1" applyFill="1" applyBorder="1" applyAlignment="1">
      <alignment horizontal="center" vertical="center" wrapText="1"/>
    </xf>
    <xf numFmtId="0" fontId="23" fillId="2" borderId="15" xfId="0" applyFont="1" applyFill="1" applyBorder="1" applyAlignment="1">
      <alignment horizontal="center" vertical="center" wrapText="1"/>
    </xf>
    <xf numFmtId="0" fontId="23" fillId="2" borderId="17" xfId="0" applyFont="1" applyFill="1" applyBorder="1" applyAlignment="1">
      <alignment horizontal="center" vertical="center" wrapText="1"/>
    </xf>
    <xf numFmtId="0" fontId="23" fillId="2" borderId="25" xfId="0" applyFont="1" applyFill="1" applyBorder="1" applyAlignment="1">
      <alignment horizontal="center" vertical="center" wrapText="1"/>
    </xf>
    <xf numFmtId="0" fontId="23" fillId="0" borderId="25" xfId="0" applyFont="1" applyBorder="1" applyAlignment="1">
      <alignment horizontal="center" vertical="center" wrapText="1"/>
    </xf>
    <xf numFmtId="0" fontId="23" fillId="0" borderId="83" xfId="0" applyFont="1" applyBorder="1" applyAlignment="1">
      <alignment horizontal="center" vertical="center" wrapText="1"/>
    </xf>
    <xf numFmtId="165" fontId="23" fillId="0" borderId="83" xfId="0" applyNumberFormat="1" applyFont="1" applyBorder="1" applyAlignment="1">
      <alignment horizontal="center" vertical="center" wrapText="1"/>
    </xf>
    <xf numFmtId="0" fontId="31" fillId="0" borderId="18" xfId="0" applyFont="1" applyBorder="1" applyAlignment="1">
      <alignment horizontal="center" vertical="center" wrapText="1"/>
    </xf>
    <xf numFmtId="0" fontId="1" fillId="0" borderId="18" xfId="0" applyFont="1" applyBorder="1" applyAlignment="1">
      <alignment horizontal="center" vertical="center" wrapText="1"/>
    </xf>
    <xf numFmtId="169" fontId="1" fillId="0" borderId="18" xfId="0" applyNumberFormat="1" applyFont="1" applyBorder="1" applyAlignment="1">
      <alignment horizontal="center" vertical="center" wrapText="1"/>
    </xf>
    <xf numFmtId="0" fontId="31" fillId="3" borderId="18" xfId="0" applyFont="1" applyFill="1" applyBorder="1" applyAlignment="1">
      <alignment horizontal="center" vertical="center" wrapText="1"/>
    </xf>
    <xf numFmtId="0" fontId="1" fillId="3" borderId="18" xfId="0" applyFont="1" applyFill="1" applyBorder="1" applyAlignment="1">
      <alignment horizontal="center" vertical="center" wrapText="1"/>
    </xf>
    <xf numFmtId="169" fontId="1" fillId="3" borderId="18" xfId="0" applyNumberFormat="1" applyFont="1" applyFill="1" applyBorder="1" applyAlignment="1">
      <alignment horizontal="center" vertical="center" wrapText="1"/>
    </xf>
    <xf numFmtId="0" fontId="23" fillId="2" borderId="12" xfId="0" applyFont="1" applyFill="1" applyBorder="1" applyAlignment="1">
      <alignment horizontal="center" vertical="center" wrapText="1"/>
    </xf>
    <xf numFmtId="0" fontId="32" fillId="0" borderId="0" xfId="0" applyFont="1" applyAlignment="1">
      <alignment horizontal="center" vertical="center" wrapText="1"/>
    </xf>
    <xf numFmtId="0" fontId="23" fillId="2" borderId="76" xfId="0" applyFont="1" applyFill="1" applyBorder="1" applyAlignment="1">
      <alignment horizontal="center" vertical="center" wrapText="1"/>
    </xf>
    <xf numFmtId="0" fontId="23" fillId="2" borderId="77" xfId="0" applyFont="1" applyFill="1" applyBorder="1" applyAlignment="1">
      <alignment horizontal="center" vertical="center" wrapText="1"/>
    </xf>
    <xf numFmtId="0" fontId="23" fillId="2" borderId="78" xfId="0" applyFont="1" applyFill="1" applyBorder="1" applyAlignment="1">
      <alignment horizontal="center" vertical="center" wrapText="1"/>
    </xf>
    <xf numFmtId="0" fontId="23" fillId="0" borderId="2" xfId="0" applyFont="1" applyBorder="1" applyAlignment="1">
      <alignment horizontal="center" vertical="center" wrapText="1"/>
    </xf>
    <xf numFmtId="165" fontId="23" fillId="0" borderId="2" xfId="0" applyNumberFormat="1" applyFont="1" applyBorder="1" applyAlignment="1">
      <alignment horizontal="center" vertical="center" wrapText="1"/>
    </xf>
    <xf numFmtId="0" fontId="23" fillId="0" borderId="81" xfId="0" applyFont="1" applyBorder="1" applyAlignment="1">
      <alignment horizontal="center" vertical="center" wrapText="1"/>
    </xf>
    <xf numFmtId="0" fontId="1" fillId="0" borderId="2" xfId="0" applyFont="1" applyBorder="1" applyAlignment="1">
      <alignment horizontal="center" vertical="center" wrapText="1"/>
    </xf>
    <xf numFmtId="169" fontId="1" fillId="0" borderId="2" xfId="0" applyNumberFormat="1" applyFont="1" applyBorder="1" applyAlignment="1">
      <alignment horizontal="center" vertical="center" wrapText="1"/>
    </xf>
    <xf numFmtId="0" fontId="1" fillId="3" borderId="2" xfId="0" applyFont="1" applyFill="1" applyBorder="1" applyAlignment="1">
      <alignment horizontal="center" vertical="center" wrapText="1"/>
    </xf>
    <xf numFmtId="169" fontId="1" fillId="3" borderId="2" xfId="0" applyNumberFormat="1" applyFont="1" applyFill="1" applyBorder="1" applyAlignment="1">
      <alignment horizontal="center" vertical="center" wrapText="1"/>
    </xf>
    <xf numFmtId="0" fontId="23" fillId="2" borderId="80" xfId="0" applyFont="1" applyFill="1" applyBorder="1" applyAlignment="1">
      <alignment horizontal="center" vertical="center" wrapText="1"/>
    </xf>
    <xf numFmtId="0" fontId="23" fillId="4" borderId="81" xfId="0" applyFont="1" applyFill="1" applyBorder="1" applyAlignment="1">
      <alignment horizontal="center" vertical="center" wrapText="1"/>
    </xf>
    <xf numFmtId="0" fontId="26" fillId="2" borderId="2" xfId="0" applyFont="1" applyFill="1" applyBorder="1" applyAlignment="1">
      <alignment horizontal="center" vertical="center" wrapText="1"/>
    </xf>
    <xf numFmtId="0" fontId="26" fillId="2" borderId="81" xfId="0" applyFont="1" applyFill="1" applyBorder="1" applyAlignment="1">
      <alignment horizontal="center" vertical="center" wrapText="1"/>
    </xf>
    <xf numFmtId="0" fontId="23" fillId="2" borderId="79" xfId="0" applyFont="1" applyFill="1" applyBorder="1" applyAlignment="1">
      <alignment horizontal="center" vertical="center" wrapText="1"/>
    </xf>
    <xf numFmtId="0" fontId="23" fillId="2" borderId="82" xfId="0" applyFont="1" applyFill="1" applyBorder="1" applyAlignment="1">
      <alignment horizontal="center" vertical="center" wrapText="1"/>
    </xf>
    <xf numFmtId="0" fontId="27" fillId="0" borderId="2" xfId="0" applyFont="1" applyBorder="1" applyAlignment="1">
      <alignment horizontal="center" vertical="center"/>
    </xf>
    <xf numFmtId="0" fontId="28" fillId="0" borderId="2" xfId="0" applyFont="1" applyBorder="1" applyAlignment="1">
      <alignment horizontal="center" vertical="center"/>
    </xf>
    <xf numFmtId="0" fontId="25" fillId="0" borderId="7" xfId="0" applyFont="1" applyBorder="1" applyAlignment="1">
      <alignment horizontal="center" vertical="center"/>
    </xf>
    <xf numFmtId="0" fontId="25" fillId="0" borderId="8" xfId="0" applyFont="1" applyBorder="1" applyAlignment="1">
      <alignment horizontal="center" vertical="center"/>
    </xf>
    <xf numFmtId="0" fontId="27" fillId="3" borderId="2" xfId="0" applyFont="1" applyFill="1" applyBorder="1" applyAlignment="1">
      <alignment horizontal="center" vertical="center" wrapText="1"/>
    </xf>
    <xf numFmtId="0" fontId="28" fillId="3" borderId="2" xfId="0" applyFont="1" applyFill="1" applyBorder="1" applyAlignment="1">
      <alignment horizontal="center" vertical="center" wrapText="1"/>
    </xf>
    <xf numFmtId="0" fontId="25" fillId="2" borderId="55" xfId="0" applyFont="1" applyFill="1" applyBorder="1" applyAlignment="1">
      <alignment horizontal="center" vertical="center"/>
    </xf>
    <xf numFmtId="0" fontId="25" fillId="2" borderId="75" xfId="0" applyFont="1" applyFill="1" applyBorder="1" applyAlignment="1">
      <alignment horizontal="center" vertical="center"/>
    </xf>
    <xf numFmtId="0" fontId="25" fillId="2" borderId="20" xfId="0" applyFont="1" applyFill="1" applyBorder="1" applyAlignment="1">
      <alignment horizontal="center" vertical="center"/>
    </xf>
    <xf numFmtId="0" fontId="25" fillId="2" borderId="26" xfId="0" applyFont="1" applyFill="1" applyBorder="1" applyAlignment="1">
      <alignment horizontal="center" vertical="center"/>
    </xf>
    <xf numFmtId="0" fontId="25" fillId="2" borderId="15" xfId="0" applyFont="1" applyFill="1" applyBorder="1" applyAlignment="1">
      <alignment horizontal="center" vertical="center" wrapText="1"/>
    </xf>
    <xf numFmtId="0" fontId="25" fillId="2" borderId="16" xfId="0" applyFont="1" applyFill="1" applyBorder="1" applyAlignment="1">
      <alignment horizontal="center" vertical="center" wrapText="1"/>
    </xf>
    <xf numFmtId="0" fontId="25" fillId="2" borderId="17" xfId="0" applyFont="1" applyFill="1" applyBorder="1" applyAlignment="1">
      <alignment horizontal="center" vertical="center" wrapText="1"/>
    </xf>
    <xf numFmtId="0" fontId="25" fillId="2" borderId="18" xfId="0" applyFont="1" applyFill="1" applyBorder="1" applyAlignment="1">
      <alignment horizontal="center" vertical="center" wrapText="1"/>
    </xf>
    <xf numFmtId="0" fontId="25" fillId="2" borderId="16" xfId="0" applyFont="1" applyFill="1" applyBorder="1" applyAlignment="1">
      <alignment horizontal="center" vertical="center"/>
    </xf>
    <xf numFmtId="0" fontId="25" fillId="2" borderId="24" xfId="0" applyFont="1" applyFill="1" applyBorder="1" applyAlignment="1">
      <alignment horizontal="center" vertical="center"/>
    </xf>
    <xf numFmtId="0" fontId="25" fillId="2" borderId="18" xfId="0" applyFont="1" applyFill="1" applyBorder="1" applyAlignment="1">
      <alignment horizontal="center" vertical="center"/>
    </xf>
    <xf numFmtId="0" fontId="25" fillId="2" borderId="25" xfId="0" applyFont="1" applyFill="1" applyBorder="1" applyAlignment="1">
      <alignment horizontal="center" vertical="center"/>
    </xf>
    <xf numFmtId="0" fontId="25" fillId="0" borderId="72" xfId="0" applyFont="1" applyBorder="1" applyAlignment="1">
      <alignment horizontal="center" vertical="center"/>
    </xf>
    <xf numFmtId="0" fontId="25" fillId="0" borderId="73" xfId="0" applyFont="1" applyBorder="1" applyAlignment="1">
      <alignment horizontal="center" vertical="center"/>
    </xf>
    <xf numFmtId="0" fontId="31" fillId="0" borderId="9" xfId="0" applyFont="1" applyBorder="1" applyAlignment="1">
      <alignment horizontal="center" vertical="center" wrapText="1"/>
    </xf>
    <xf numFmtId="0" fontId="31" fillId="0" borderId="10" xfId="0" applyFont="1" applyBorder="1" applyAlignment="1">
      <alignment horizontal="center" vertical="center" wrapText="1"/>
    </xf>
    <xf numFmtId="0" fontId="31" fillId="0" borderId="11" xfId="0" applyFont="1" applyBorder="1" applyAlignment="1">
      <alignment horizontal="center" vertical="center" wrapText="1"/>
    </xf>
    <xf numFmtId="0" fontId="31" fillId="3" borderId="9" xfId="0" applyFont="1" applyFill="1" applyBorder="1" applyAlignment="1">
      <alignment horizontal="center" vertical="center" wrapText="1"/>
    </xf>
    <xf numFmtId="0" fontId="31" fillId="3" borderId="10" xfId="0" applyFont="1" applyFill="1" applyBorder="1" applyAlignment="1">
      <alignment horizontal="center" vertical="center" wrapText="1"/>
    </xf>
    <xf numFmtId="0" fontId="31" fillId="3" borderId="11" xfId="0" applyFont="1" applyFill="1" applyBorder="1" applyAlignment="1">
      <alignment horizontal="center" vertical="center" wrapText="1"/>
    </xf>
    <xf numFmtId="0" fontId="25" fillId="2" borderId="2" xfId="0" applyFont="1" applyFill="1" applyBorder="1" applyAlignment="1">
      <alignment horizontal="center" vertical="center"/>
    </xf>
    <xf numFmtId="0" fontId="25" fillId="2" borderId="70" xfId="0" applyFont="1" applyFill="1" applyBorder="1" applyAlignment="1">
      <alignment horizontal="center" vertical="center"/>
    </xf>
    <xf numFmtId="0" fontId="31" fillId="3" borderId="7" xfId="0" applyFont="1" applyFill="1" applyBorder="1" applyAlignment="1">
      <alignment horizontal="center" vertical="center" wrapText="1"/>
    </xf>
    <xf numFmtId="0" fontId="31" fillId="3" borderId="13" xfId="0" applyFont="1" applyFill="1" applyBorder="1" applyAlignment="1">
      <alignment horizontal="center" vertical="center" wrapText="1"/>
    </xf>
    <xf numFmtId="0" fontId="31" fillId="3" borderId="8" xfId="0" applyFont="1" applyFill="1" applyBorder="1" applyAlignment="1">
      <alignment horizontal="center" vertical="center" wrapText="1"/>
    </xf>
    <xf numFmtId="0" fontId="25" fillId="2" borderId="68" xfId="0" applyFont="1" applyFill="1" applyBorder="1" applyAlignment="1">
      <alignment horizontal="center" vertical="center"/>
    </xf>
    <xf numFmtId="0" fontId="25" fillId="2" borderId="31" xfId="0" applyFont="1" applyFill="1" applyBorder="1" applyAlignment="1">
      <alignment horizontal="center" vertical="center"/>
    </xf>
    <xf numFmtId="0" fontId="25" fillId="2" borderId="69" xfId="0" applyFont="1" applyFill="1" applyBorder="1" applyAlignment="1">
      <alignment horizontal="center" vertical="center"/>
    </xf>
    <xf numFmtId="0" fontId="25" fillId="2" borderId="40" xfId="0" applyFont="1" applyFill="1" applyBorder="1" applyAlignment="1">
      <alignment horizontal="center" vertical="center"/>
    </xf>
    <xf numFmtId="0" fontId="25" fillId="2" borderId="15" xfId="0" applyFont="1" applyFill="1" applyBorder="1" applyAlignment="1">
      <alignment horizontal="center" vertical="center"/>
    </xf>
    <xf numFmtId="0" fontId="25" fillId="2" borderId="17" xfId="0" applyFont="1" applyFill="1" applyBorder="1" applyAlignment="1">
      <alignment horizontal="center" vertical="center"/>
    </xf>
    <xf numFmtId="0" fontId="25" fillId="2" borderId="42" xfId="0" applyFont="1" applyFill="1" applyBorder="1" applyAlignment="1">
      <alignment horizontal="center" vertical="center"/>
    </xf>
    <xf numFmtId="0" fontId="25" fillId="2" borderId="43" xfId="0" applyFont="1" applyFill="1" applyBorder="1" applyAlignment="1">
      <alignment horizontal="center" vertical="center"/>
    </xf>
    <xf numFmtId="0" fontId="25" fillId="2" borderId="74" xfId="0" applyFont="1" applyFill="1" applyBorder="1" applyAlignment="1">
      <alignment horizontal="center" vertical="center"/>
    </xf>
    <xf numFmtId="0" fontId="27" fillId="3" borderId="21" xfId="0" applyFont="1" applyFill="1" applyBorder="1" applyAlignment="1">
      <alignment horizontal="center" vertical="center" wrapText="1"/>
    </xf>
    <xf numFmtId="166" fontId="28" fillId="3" borderId="2" xfId="0" applyNumberFormat="1" applyFont="1" applyFill="1" applyBorder="1" applyAlignment="1">
      <alignment horizontal="center" vertical="center" wrapText="1"/>
    </xf>
    <xf numFmtId="0" fontId="28" fillId="3" borderId="3" xfId="0" applyFont="1" applyFill="1" applyBorder="1" applyAlignment="1">
      <alignment horizontal="center" vertical="center" wrapText="1"/>
    </xf>
    <xf numFmtId="0" fontId="5" fillId="0" borderId="22" xfId="0" applyFont="1" applyBorder="1" applyAlignment="1">
      <alignment horizontal="center" vertical="center"/>
    </xf>
    <xf numFmtId="0" fontId="5" fillId="0" borderId="23" xfId="0" applyFont="1" applyBorder="1" applyAlignment="1">
      <alignment horizontal="center" vertical="center"/>
    </xf>
    <xf numFmtId="166" fontId="2" fillId="0" borderId="23" xfId="0" applyNumberFormat="1" applyFont="1" applyBorder="1" applyAlignment="1">
      <alignment horizontal="center" vertical="center"/>
    </xf>
    <xf numFmtId="166" fontId="2" fillId="0" borderId="27" xfId="0" applyNumberFormat="1" applyFont="1" applyBorder="1" applyAlignment="1">
      <alignment horizontal="center" vertical="center"/>
    </xf>
    <xf numFmtId="165" fontId="5" fillId="0" borderId="21" xfId="0" applyNumberFormat="1" applyFont="1" applyBorder="1" applyAlignment="1">
      <alignment horizontal="center" vertical="center"/>
    </xf>
    <xf numFmtId="165" fontId="5" fillId="0" borderId="2" xfId="0" applyNumberFormat="1" applyFont="1" applyBorder="1" applyAlignment="1">
      <alignment horizontal="center" vertical="center"/>
    </xf>
    <xf numFmtId="166" fontId="2" fillId="0" borderId="2" xfId="0" applyNumberFormat="1" applyFont="1" applyBorder="1" applyAlignment="1">
      <alignment horizontal="center" vertical="center"/>
    </xf>
    <xf numFmtId="166" fontId="2" fillId="0" borderId="3" xfId="0" applyNumberFormat="1" applyFont="1" applyBorder="1" applyAlignment="1">
      <alignment horizontal="center" vertical="center"/>
    </xf>
    <xf numFmtId="165" fontId="27" fillId="3" borderId="21" xfId="0" applyNumberFormat="1" applyFont="1" applyFill="1" applyBorder="1" applyAlignment="1">
      <alignment horizontal="center" vertical="center" wrapText="1"/>
    </xf>
    <xf numFmtId="165" fontId="27" fillId="3" borderId="2" xfId="0" applyNumberFormat="1" applyFont="1" applyFill="1" applyBorder="1" applyAlignment="1">
      <alignment horizontal="center" vertical="center" wrapText="1"/>
    </xf>
    <xf numFmtId="0" fontId="5" fillId="0" borderId="21" xfId="0" applyFont="1" applyBorder="1" applyAlignment="1">
      <alignment horizontal="center" vertical="center"/>
    </xf>
    <xf numFmtId="0" fontId="5" fillId="0" borderId="2" xfId="0" applyFont="1" applyBorder="1" applyAlignment="1">
      <alignment horizontal="center" vertical="center"/>
    </xf>
    <xf numFmtId="166" fontId="28" fillId="3" borderId="3" xfId="0" applyNumberFormat="1" applyFont="1" applyFill="1" applyBorder="1" applyAlignment="1">
      <alignment horizontal="center" vertical="center" wrapText="1"/>
    </xf>
    <xf numFmtId="0" fontId="25" fillId="2" borderId="20" xfId="0" applyFont="1" applyFill="1" applyBorder="1" applyAlignment="1">
      <alignment horizontal="center" vertical="center" wrapText="1"/>
    </xf>
    <xf numFmtId="0" fontId="25" fillId="2" borderId="19" xfId="0" applyFont="1" applyFill="1" applyBorder="1" applyAlignment="1">
      <alignment horizontal="center" vertical="center"/>
    </xf>
    <xf numFmtId="165" fontId="5" fillId="0" borderId="22" xfId="0" applyNumberFormat="1" applyFont="1" applyBorder="1" applyAlignment="1">
      <alignment horizontal="center" vertical="center"/>
    </xf>
    <xf numFmtId="165" fontId="5" fillId="0" borderId="23" xfId="0" applyNumberFormat="1" applyFont="1" applyBorder="1" applyAlignment="1">
      <alignment horizontal="center" vertical="center"/>
    </xf>
    <xf numFmtId="0" fontId="27" fillId="3" borderId="61" xfId="0" applyFont="1" applyFill="1" applyBorder="1" applyAlignment="1">
      <alignment horizontal="center" vertical="center" wrapText="1"/>
    </xf>
    <xf numFmtId="0" fontId="27" fillId="3" borderId="14" xfId="0" applyFont="1" applyFill="1" applyBorder="1" applyAlignment="1">
      <alignment horizontal="center" vertical="center" wrapText="1"/>
    </xf>
    <xf numFmtId="0" fontId="28" fillId="3" borderId="14" xfId="0" applyFont="1" applyFill="1" applyBorder="1" applyAlignment="1">
      <alignment horizontal="center" vertical="center" wrapText="1"/>
    </xf>
    <xf numFmtId="0" fontId="28" fillId="3" borderId="67" xfId="0" applyFont="1" applyFill="1" applyBorder="1" applyAlignment="1">
      <alignment horizontal="center" vertical="center" wrapText="1"/>
    </xf>
    <xf numFmtId="0" fontId="30" fillId="2" borderId="56" xfId="0" applyFont="1" applyFill="1" applyBorder="1" applyAlignment="1">
      <alignment horizontal="center" vertical="center"/>
    </xf>
    <xf numFmtId="0" fontId="30" fillId="2" borderId="55" xfId="0" applyFont="1" applyFill="1" applyBorder="1" applyAlignment="1">
      <alignment horizontal="center" vertical="center"/>
    </xf>
    <xf numFmtId="0" fontId="30" fillId="2" borderId="42" xfId="0" applyFont="1" applyFill="1" applyBorder="1" applyAlignment="1">
      <alignment horizontal="center" vertical="center"/>
    </xf>
    <xf numFmtId="0" fontId="30" fillId="2" borderId="43" xfId="0" applyFont="1" applyFill="1" applyBorder="1" applyAlignment="1">
      <alignment horizontal="center" vertical="center"/>
    </xf>
    <xf numFmtId="0" fontId="25" fillId="2" borderId="65" xfId="0" applyFont="1" applyFill="1" applyBorder="1" applyAlignment="1">
      <alignment horizontal="center" vertical="center"/>
    </xf>
    <xf numFmtId="0" fontId="25" fillId="2" borderId="43" xfId="0" applyFont="1" applyFill="1" applyBorder="1" applyAlignment="1">
      <alignment horizontal="center" vertical="center" wrapText="1"/>
    </xf>
    <xf numFmtId="0" fontId="25" fillId="2" borderId="66" xfId="0" applyFont="1" applyFill="1" applyBorder="1" applyAlignment="1">
      <alignment horizontal="center" vertical="center"/>
    </xf>
    <xf numFmtId="0" fontId="25" fillId="2" borderId="52" xfId="0" applyFont="1" applyFill="1" applyBorder="1" applyAlignment="1">
      <alignment horizontal="center" vertical="center"/>
    </xf>
    <xf numFmtId="0" fontId="25" fillId="2" borderId="50" xfId="0" applyFont="1" applyFill="1" applyBorder="1" applyAlignment="1">
      <alignment horizontal="center" vertical="center"/>
    </xf>
    <xf numFmtId="0" fontId="25" fillId="2" borderId="51" xfId="0" applyFont="1" applyFill="1" applyBorder="1" applyAlignment="1">
      <alignment horizontal="center" vertical="center"/>
    </xf>
    <xf numFmtId="0" fontId="25" fillId="2" borderId="53" xfId="0" applyFont="1" applyFill="1" applyBorder="1" applyAlignment="1">
      <alignment horizontal="center" vertical="center"/>
    </xf>
    <xf numFmtId="0" fontId="25" fillId="2" borderId="54" xfId="0" applyFont="1" applyFill="1" applyBorder="1" applyAlignment="1">
      <alignment horizontal="center" vertical="center"/>
    </xf>
    <xf numFmtId="0" fontId="24" fillId="0" borderId="0" xfId="0" applyFont="1" applyAlignment="1">
      <alignment horizontal="left" vertical="center"/>
    </xf>
    <xf numFmtId="0" fontId="25" fillId="2" borderId="44" xfId="0" applyFont="1" applyFill="1" applyBorder="1" applyAlignment="1">
      <alignment horizontal="center" vertical="center"/>
    </xf>
    <xf numFmtId="0" fontId="30" fillId="2" borderId="46" xfId="0" applyFont="1" applyFill="1" applyBorder="1" applyAlignment="1">
      <alignment horizontal="center" vertical="center"/>
    </xf>
    <xf numFmtId="0" fontId="30" fillId="2" borderId="47" xfId="0" applyFont="1" applyFill="1" applyBorder="1" applyAlignment="1">
      <alignment horizontal="center" vertical="center"/>
    </xf>
    <xf numFmtId="0" fontId="25" fillId="2" borderId="47" xfId="0" applyFont="1" applyFill="1" applyBorder="1" applyAlignment="1">
      <alignment horizontal="center" vertical="center"/>
    </xf>
    <xf numFmtId="0" fontId="25" fillId="2" borderId="48" xfId="0" applyFont="1" applyFill="1" applyBorder="1" applyAlignment="1">
      <alignment horizontal="center" vertical="center"/>
    </xf>
    <xf numFmtId="0" fontId="27" fillId="0" borderId="21" xfId="0" applyFont="1" applyBorder="1" applyAlignment="1">
      <alignment horizontal="center" vertical="center"/>
    </xf>
    <xf numFmtId="0" fontId="27" fillId="3" borderId="22" xfId="0" applyFont="1" applyFill="1" applyBorder="1" applyAlignment="1">
      <alignment horizontal="center" vertical="center" wrapText="1"/>
    </xf>
    <xf numFmtId="0" fontId="27" fillId="3" borderId="23" xfId="0" applyFont="1" applyFill="1" applyBorder="1" applyAlignment="1">
      <alignment horizontal="center" vertical="center" wrapText="1"/>
    </xf>
    <xf numFmtId="0" fontId="25" fillId="2" borderId="28" xfId="0" applyFont="1" applyFill="1" applyBorder="1" applyAlignment="1">
      <alignment horizontal="center" vertical="center" wrapText="1"/>
    </xf>
    <xf numFmtId="0" fontId="25" fillId="2" borderId="29" xfId="0" applyFont="1" applyFill="1" applyBorder="1" applyAlignment="1">
      <alignment horizontal="center" vertical="center"/>
    </xf>
    <xf numFmtId="0" fontId="25" fillId="2" borderId="32" xfId="0" applyFont="1" applyFill="1" applyBorder="1" applyAlignment="1">
      <alignment horizontal="center" vertical="center"/>
    </xf>
    <xf numFmtId="0" fontId="25" fillId="2" borderId="33" xfId="0" applyFont="1" applyFill="1" applyBorder="1" applyAlignment="1">
      <alignment horizontal="center" vertical="center"/>
    </xf>
    <xf numFmtId="0" fontId="25" fillId="2" borderId="19" xfId="0" applyFont="1" applyFill="1" applyBorder="1" applyAlignment="1">
      <alignment horizontal="center" vertical="center" wrapText="1"/>
    </xf>
    <xf numFmtId="165" fontId="27" fillId="0" borderId="21" xfId="0" applyNumberFormat="1" applyFont="1" applyBorder="1" applyAlignment="1">
      <alignment horizontal="center" vertical="center"/>
    </xf>
    <xf numFmtId="165" fontId="27" fillId="0" borderId="2" xfId="0" applyNumberFormat="1" applyFont="1" applyBorder="1" applyAlignment="1">
      <alignment horizontal="center" vertical="center"/>
    </xf>
    <xf numFmtId="0" fontId="30" fillId="2" borderId="32" xfId="0" applyFont="1" applyFill="1" applyBorder="1" applyAlignment="1">
      <alignment horizontal="center" vertical="center" wrapText="1"/>
    </xf>
    <xf numFmtId="0" fontId="30" fillId="2" borderId="33" xfId="0" applyFont="1" applyFill="1" applyBorder="1" applyAlignment="1">
      <alignment horizontal="center" vertical="center"/>
    </xf>
    <xf numFmtId="166" fontId="25" fillId="2" borderId="38" xfId="0" applyNumberFormat="1" applyFont="1" applyFill="1" applyBorder="1" applyAlignment="1">
      <alignment horizontal="center" vertical="center" wrapText="1"/>
    </xf>
    <xf numFmtId="166" fontId="25" fillId="2" borderId="39" xfId="0" applyNumberFormat="1" applyFont="1" applyFill="1" applyBorder="1" applyAlignment="1">
      <alignment horizontal="center" vertical="center" wrapText="1"/>
    </xf>
    <xf numFmtId="166" fontId="2" fillId="0" borderId="37" xfId="0" applyNumberFormat="1" applyFont="1" applyBorder="1" applyAlignment="1">
      <alignment horizontal="center" vertical="center" wrapText="1"/>
    </xf>
    <xf numFmtId="166" fontId="2" fillId="0" borderId="37" xfId="0" applyNumberFormat="1" applyFont="1" applyBorder="1" applyAlignment="1">
      <alignment horizontal="center" vertical="center"/>
    </xf>
    <xf numFmtId="0" fontId="25" fillId="2" borderId="30" xfId="0" applyFont="1" applyFill="1" applyBorder="1" applyAlignment="1">
      <alignment horizontal="center" vertical="center"/>
    </xf>
    <xf numFmtId="0" fontId="27" fillId="0" borderId="22" xfId="0" applyFont="1" applyBorder="1" applyAlignment="1">
      <alignment horizontal="center" vertical="center"/>
    </xf>
    <xf numFmtId="0" fontId="27" fillId="0" borderId="23" xfId="0" applyFont="1" applyBorder="1" applyAlignment="1">
      <alignment horizontal="center" vertical="center"/>
    </xf>
    <xf numFmtId="0" fontId="28" fillId="0" borderId="23" xfId="0" applyFont="1" applyBorder="1" applyAlignment="1">
      <alignment horizontal="center" vertical="center"/>
    </xf>
    <xf numFmtId="166" fontId="28" fillId="0" borderId="23" xfId="0" applyNumberFormat="1" applyFont="1" applyBorder="1" applyAlignment="1">
      <alignment horizontal="center" vertical="center"/>
    </xf>
    <xf numFmtId="166" fontId="28" fillId="0" borderId="27" xfId="0" applyNumberFormat="1" applyFont="1" applyBorder="1" applyAlignment="1">
      <alignment horizontal="center" vertical="center"/>
    </xf>
    <xf numFmtId="0" fontId="28" fillId="0" borderId="3" xfId="0" applyFont="1" applyBorder="1" applyAlignment="1">
      <alignment horizontal="center" vertical="center"/>
    </xf>
    <xf numFmtId="0" fontId="26" fillId="2" borderId="18" xfId="0" applyFont="1" applyFill="1" applyBorder="1" applyAlignment="1">
      <alignment horizontal="center" vertical="center"/>
    </xf>
    <xf numFmtId="0" fontId="26" fillId="2" borderId="25" xfId="0" applyFont="1" applyFill="1" applyBorder="1" applyAlignment="1">
      <alignment horizontal="center" vertical="center"/>
    </xf>
    <xf numFmtId="0" fontId="21" fillId="3" borderId="2" xfId="0" applyFont="1" applyFill="1" applyBorder="1" applyAlignment="1">
      <alignment horizontal="center" vertical="center" wrapText="1"/>
    </xf>
    <xf numFmtId="166" fontId="21" fillId="3" borderId="2" xfId="0" applyNumberFormat="1" applyFont="1" applyFill="1" applyBorder="1" applyAlignment="1">
      <alignment horizontal="center" vertical="center" wrapText="1"/>
    </xf>
    <xf numFmtId="0" fontId="21" fillId="0" borderId="2" xfId="0" applyFont="1" applyBorder="1" applyAlignment="1">
      <alignment horizontal="center" vertical="center" wrapText="1"/>
    </xf>
    <xf numFmtId="166" fontId="21" fillId="0" borderId="2" xfId="0" applyNumberFormat="1" applyFont="1" applyBorder="1" applyAlignment="1">
      <alignment horizontal="center" vertical="center" wrapText="1"/>
    </xf>
    <xf numFmtId="0" fontId="21" fillId="3" borderId="14" xfId="0" applyFont="1" applyFill="1" applyBorder="1" applyAlignment="1">
      <alignment horizontal="center" vertical="center" wrapText="1"/>
    </xf>
    <xf numFmtId="166" fontId="21" fillId="3" borderId="14" xfId="0" applyNumberFormat="1" applyFont="1" applyFill="1" applyBorder="1" applyAlignment="1">
      <alignment horizontal="center" vertical="center" wrapText="1"/>
    </xf>
    <xf numFmtId="0" fontId="6" fillId="0" borderId="0" xfId="0" applyFont="1" applyAlignment="1">
      <alignment horizontal="left" vertical="center" wrapText="1"/>
    </xf>
    <xf numFmtId="0" fontId="23" fillId="2" borderId="2" xfId="0" applyFont="1" applyFill="1" applyBorder="1" applyAlignment="1">
      <alignment vertical="center" wrapText="1"/>
    </xf>
    <xf numFmtId="0" fontId="3" fillId="0" borderId="0" xfId="0" applyFont="1" applyAlignment="1">
      <alignment horizontal="left" vertical="center"/>
    </xf>
    <xf numFmtId="0" fontId="6" fillId="0" borderId="0" xfId="0" applyFont="1" applyAlignment="1">
      <alignment horizontal="center" vertical="center"/>
    </xf>
    <xf numFmtId="0" fontId="21" fillId="3" borderId="7" xfId="0" applyFont="1" applyFill="1" applyBorder="1" applyAlignment="1">
      <alignment horizontal="center" vertical="center" wrapText="1"/>
    </xf>
    <xf numFmtId="0" fontId="21" fillId="3" borderId="13" xfId="0" applyFont="1" applyFill="1" applyBorder="1" applyAlignment="1">
      <alignment horizontal="center" vertical="center" wrapText="1"/>
    </xf>
    <xf numFmtId="0" fontId="21" fillId="3" borderId="8" xfId="0" applyFont="1" applyFill="1" applyBorder="1" applyAlignment="1">
      <alignment horizontal="center" vertical="center" wrapText="1"/>
    </xf>
    <xf numFmtId="166" fontId="21" fillId="3" borderId="7" xfId="0" applyNumberFormat="1" applyFont="1" applyFill="1" applyBorder="1" applyAlignment="1">
      <alignment horizontal="center" vertical="center" wrapText="1"/>
    </xf>
    <xf numFmtId="166" fontId="21" fillId="3" borderId="8" xfId="0" applyNumberFormat="1" applyFont="1" applyFill="1" applyBorder="1" applyAlignment="1">
      <alignment horizontal="center" vertical="center" wrapText="1"/>
    </xf>
    <xf numFmtId="167" fontId="21" fillId="3" borderId="2" xfId="0" applyNumberFormat="1" applyFont="1" applyFill="1" applyBorder="1" applyAlignment="1">
      <alignment horizontal="center" vertical="center" wrapText="1"/>
    </xf>
    <xf numFmtId="167" fontId="21" fillId="0" borderId="2" xfId="0" applyNumberFormat="1" applyFont="1" applyBorder="1" applyAlignment="1">
      <alignment horizontal="center" vertical="center" wrapText="1"/>
    </xf>
    <xf numFmtId="165" fontId="21" fillId="0" borderId="2" xfId="0" applyNumberFormat="1" applyFont="1" applyBorder="1" applyAlignment="1">
      <alignment horizontal="center" vertical="center" wrapText="1"/>
    </xf>
    <xf numFmtId="165" fontId="21" fillId="3" borderId="2" xfId="0" applyNumberFormat="1" applyFont="1" applyFill="1" applyBorder="1" applyAlignment="1">
      <alignment horizontal="center" vertical="center" wrapText="1"/>
    </xf>
    <xf numFmtId="170" fontId="21" fillId="3" borderId="2" xfId="0" applyNumberFormat="1" applyFont="1" applyFill="1" applyBorder="1" applyAlignment="1">
      <alignment horizontal="center" vertical="center" wrapText="1"/>
    </xf>
    <xf numFmtId="0" fontId="51" fillId="2" borderId="35" xfId="0" applyFont="1" applyFill="1" applyBorder="1" applyAlignment="1">
      <alignment horizontal="center" vertical="center" wrapText="1"/>
    </xf>
    <xf numFmtId="0" fontId="51" fillId="2" borderId="14" xfId="0" applyFont="1" applyFill="1" applyBorder="1" applyAlignment="1">
      <alignment horizontal="center" vertical="center" wrapText="1"/>
    </xf>
    <xf numFmtId="0" fontId="51" fillId="2" borderId="2" xfId="0" applyFont="1" applyFill="1" applyBorder="1" applyAlignment="1">
      <alignment horizontal="center" vertical="center" wrapText="1"/>
    </xf>
    <xf numFmtId="0" fontId="21" fillId="7" borderId="2" xfId="0" applyFont="1" applyFill="1" applyBorder="1" applyAlignment="1">
      <alignment horizontal="center" vertical="center" wrapText="1"/>
    </xf>
    <xf numFmtId="165" fontId="21" fillId="7" borderId="2" xfId="0" applyNumberFormat="1" applyFont="1" applyFill="1" applyBorder="1" applyAlignment="1">
      <alignment horizontal="center" vertical="center" wrapText="1"/>
    </xf>
    <xf numFmtId="167" fontId="21" fillId="7" borderId="2" xfId="0" applyNumberFormat="1" applyFont="1" applyFill="1" applyBorder="1" applyAlignment="1">
      <alignment horizontal="center" vertical="center" wrapText="1"/>
    </xf>
    <xf numFmtId="0" fontId="46" fillId="5" borderId="0" xfId="0" applyFont="1" applyFill="1" applyAlignment="1">
      <alignment horizontal="center" vertical="center"/>
    </xf>
    <xf numFmtId="0" fontId="47" fillId="5" borderId="0" xfId="0" applyFont="1" applyFill="1" applyAlignment="1">
      <alignment horizontal="center" vertical="center"/>
    </xf>
    <xf numFmtId="0" fontId="2" fillId="5" borderId="0" xfId="0" applyFont="1" applyFill="1" applyAlignment="1">
      <alignment horizontal="center" vertical="center"/>
    </xf>
    <xf numFmtId="0" fontId="21" fillId="6" borderId="2" xfId="0" applyFont="1" applyFill="1" applyBorder="1" applyAlignment="1">
      <alignment horizontal="center" vertical="center" wrapText="1"/>
    </xf>
    <xf numFmtId="165" fontId="21" fillId="6" borderId="2" xfId="0" applyNumberFormat="1" applyFont="1" applyFill="1" applyBorder="1" applyAlignment="1">
      <alignment horizontal="center" vertical="center" wrapText="1"/>
    </xf>
    <xf numFmtId="0" fontId="49" fillId="0" borderId="2" xfId="0" applyFont="1" applyBorder="1" applyAlignment="1">
      <alignment horizontal="center" vertical="center" wrapText="1"/>
    </xf>
    <xf numFmtId="0" fontId="49" fillId="6" borderId="2" xfId="0" applyFont="1" applyFill="1" applyBorder="1" applyAlignment="1">
      <alignment horizontal="center" vertical="center" wrapText="1"/>
    </xf>
    <xf numFmtId="2" fontId="49" fillId="0" borderId="2" xfId="0" applyNumberFormat="1" applyFont="1" applyBorder="1" applyAlignment="1">
      <alignment horizontal="center" vertical="center" wrapText="1"/>
    </xf>
    <xf numFmtId="0" fontId="21" fillId="9" borderId="2" xfId="0" applyFont="1" applyFill="1" applyBorder="1" applyAlignment="1">
      <alignment horizontal="center" vertical="center" wrapText="1"/>
    </xf>
    <xf numFmtId="166" fontId="21" fillId="9" borderId="2" xfId="0" applyNumberFormat="1" applyFont="1" applyFill="1" applyBorder="1" applyAlignment="1">
      <alignment horizontal="center" vertical="center" wrapText="1"/>
    </xf>
    <xf numFmtId="0" fontId="49" fillId="3" borderId="2" xfId="0" applyFont="1" applyFill="1" applyBorder="1" applyAlignment="1">
      <alignment horizontal="center" vertical="center" wrapText="1"/>
    </xf>
    <xf numFmtId="166" fontId="49" fillId="3" borderId="2" xfId="0" applyNumberFormat="1" applyFont="1" applyFill="1" applyBorder="1" applyAlignment="1">
      <alignment horizontal="center" vertical="center" wrapText="1"/>
    </xf>
    <xf numFmtId="0" fontId="21" fillId="0" borderId="9" xfId="0" applyFont="1" applyBorder="1" applyAlignment="1">
      <alignment horizontal="center" vertical="center" wrapText="1"/>
    </xf>
    <xf numFmtId="0" fontId="21" fillId="0" borderId="11" xfId="0" applyFont="1" applyBorder="1" applyAlignment="1">
      <alignment horizontal="center" vertical="center" wrapText="1"/>
    </xf>
    <xf numFmtId="166" fontId="21" fillId="0" borderId="9" xfId="0" applyNumberFormat="1" applyFont="1" applyBorder="1" applyAlignment="1">
      <alignment horizontal="center" vertical="center" wrapText="1"/>
    </xf>
    <xf numFmtId="166" fontId="21" fillId="0" borderId="11" xfId="0" applyNumberFormat="1" applyFont="1" applyBorder="1" applyAlignment="1">
      <alignment horizontal="center" vertical="center" wrapText="1"/>
    </xf>
    <xf numFmtId="0" fontId="23" fillId="2" borderId="6" xfId="0" applyFont="1" applyFill="1" applyBorder="1" applyAlignment="1">
      <alignment horizontal="center" vertical="center" wrapText="1"/>
    </xf>
    <xf numFmtId="0" fontId="23" fillId="2" borderId="4" xfId="0" applyFont="1" applyFill="1" applyBorder="1" applyAlignment="1">
      <alignment horizontal="center" vertical="center" wrapText="1"/>
    </xf>
    <xf numFmtId="0" fontId="23" fillId="2" borderId="5" xfId="0" applyFont="1" applyFill="1" applyBorder="1" applyAlignment="1">
      <alignment horizontal="center" vertical="center" wrapText="1"/>
    </xf>
    <xf numFmtId="0" fontId="23" fillId="2" borderId="7" xfId="0" applyFont="1" applyFill="1" applyBorder="1" applyAlignment="1">
      <alignment horizontal="center" vertical="center" wrapText="1"/>
    </xf>
    <xf numFmtId="0" fontId="23" fillId="2" borderId="8" xfId="0" applyFont="1" applyFill="1" applyBorder="1" applyAlignment="1">
      <alignment horizontal="center" vertical="center" wrapText="1"/>
    </xf>
    <xf numFmtId="0" fontId="21" fillId="3" borderId="9" xfId="0" applyFont="1" applyFill="1" applyBorder="1" applyAlignment="1">
      <alignment horizontal="center" vertical="center" wrapText="1"/>
    </xf>
    <xf numFmtId="0" fontId="21" fillId="3" borderId="11" xfId="0" applyFont="1" applyFill="1" applyBorder="1" applyAlignment="1">
      <alignment horizontal="center" vertical="center" wrapText="1"/>
    </xf>
    <xf numFmtId="166" fontId="21" fillId="3" borderId="9" xfId="0" applyNumberFormat="1" applyFont="1" applyFill="1" applyBorder="1" applyAlignment="1">
      <alignment horizontal="center" vertical="center" wrapText="1"/>
    </xf>
    <xf numFmtId="166" fontId="21" fillId="3" borderId="11" xfId="0" applyNumberFormat="1" applyFont="1" applyFill="1" applyBorder="1" applyAlignment="1">
      <alignment horizontal="center" vertical="center" wrapText="1"/>
    </xf>
    <xf numFmtId="0" fontId="23" fillId="2" borderId="9" xfId="0" applyFont="1" applyFill="1" applyBorder="1" applyAlignment="1">
      <alignment horizontal="center" vertical="center" wrapText="1"/>
    </xf>
    <xf numFmtId="0" fontId="23" fillId="2" borderId="10" xfId="0" applyFont="1" applyFill="1" applyBorder="1" applyAlignment="1">
      <alignment horizontal="center" vertical="center" wrapText="1"/>
    </xf>
    <xf numFmtId="0" fontId="23" fillId="2" borderId="11" xfId="0" applyFont="1" applyFill="1" applyBorder="1" applyAlignment="1">
      <alignment horizontal="center" vertical="center" wrapText="1"/>
    </xf>
    <xf numFmtId="0" fontId="23" fillId="2" borderId="11" xfId="0" applyFont="1" applyFill="1" applyBorder="1" applyAlignment="1">
      <alignment vertical="center" wrapText="1"/>
    </xf>
    <xf numFmtId="0" fontId="23" fillId="2" borderId="14" xfId="0" applyFont="1" applyFill="1" applyBorder="1" applyAlignment="1">
      <alignment horizontal="center" vertical="center" wrapText="1"/>
    </xf>
    <xf numFmtId="0" fontId="23" fillId="2" borderId="3" xfId="0" applyFont="1" applyFill="1" applyBorder="1" applyAlignment="1">
      <alignment horizontal="center" vertical="center" wrapText="1"/>
    </xf>
    <xf numFmtId="0" fontId="21" fillId="3" borderId="87" xfId="0" applyFont="1" applyFill="1" applyBorder="1" applyAlignment="1">
      <alignment horizontal="center" vertical="center" wrapText="1"/>
    </xf>
    <xf numFmtId="0" fontId="21" fillId="3" borderId="88" xfId="0" applyFont="1" applyFill="1" applyBorder="1" applyAlignment="1">
      <alignment horizontal="center" vertical="center" wrapText="1"/>
    </xf>
    <xf numFmtId="166" fontId="21" fillId="3" borderId="87" xfId="0" applyNumberFormat="1" applyFont="1" applyFill="1" applyBorder="1" applyAlignment="1">
      <alignment horizontal="center" vertical="center" wrapText="1"/>
    </xf>
    <xf numFmtId="166" fontId="21" fillId="3" borderId="88" xfId="0" applyNumberFormat="1" applyFont="1" applyFill="1" applyBorder="1" applyAlignment="1">
      <alignment horizontal="center" vertical="center" wrapText="1"/>
    </xf>
    <xf numFmtId="0" fontId="21" fillId="0" borderId="87" xfId="0" applyFont="1" applyBorder="1" applyAlignment="1">
      <alignment horizontal="center" vertical="center" wrapText="1"/>
    </xf>
    <xf numFmtId="0" fontId="21" fillId="0" borderId="88" xfId="0" applyFont="1" applyBorder="1" applyAlignment="1">
      <alignment horizontal="center" vertical="center" wrapText="1"/>
    </xf>
    <xf numFmtId="166" fontId="21" fillId="0" borderId="87" xfId="0" applyNumberFormat="1" applyFont="1" applyBorder="1" applyAlignment="1">
      <alignment horizontal="center" vertical="center" wrapText="1"/>
    </xf>
    <xf numFmtId="166" fontId="21" fillId="0" borderId="88" xfId="0" applyNumberFormat="1" applyFont="1" applyBorder="1" applyAlignment="1">
      <alignment horizontal="center" vertical="center" wrapText="1"/>
    </xf>
    <xf numFmtId="0" fontId="23" fillId="2" borderId="87" xfId="0" applyFont="1" applyFill="1" applyBorder="1" applyAlignment="1">
      <alignment horizontal="center" vertical="center" wrapText="1"/>
    </xf>
    <xf numFmtId="0" fontId="23" fillId="2" borderId="88" xfId="0" applyFont="1" applyFill="1" applyBorder="1" applyAlignment="1">
      <alignment horizontal="center" vertical="center" wrapText="1"/>
    </xf>
    <xf numFmtId="0" fontId="5" fillId="0" borderId="0" xfId="0" applyFont="1" applyAlignment="1">
      <alignment horizontal="center" vertical="center"/>
    </xf>
    <xf numFmtId="0" fontId="5" fillId="0" borderId="0" xfId="0" applyFont="1" applyAlignment="1">
      <alignment horizontal="center" wrapText="1"/>
    </xf>
    <xf numFmtId="0" fontId="5" fillId="0" borderId="0" xfId="0" applyFont="1" applyAlignment="1">
      <alignment horizontal="center"/>
    </xf>
  </cellXfs>
  <cellStyles count="4">
    <cellStyle name="Comma" xfId="1" builtinId="3"/>
    <cellStyle name="Currency" xfId="2" builtinId="4"/>
    <cellStyle name="Hyperlink" xfId="3" builtinId="8"/>
    <cellStyle name="Normal" xfId="0" builtinId="0"/>
  </cellStyles>
  <dxfs count="0"/>
  <tableStyles count="0" defaultTableStyle="TableStyleMedium2" defaultPivotStyle="PivotStyleLight16"/>
  <colors>
    <mruColors>
      <color rgb="FF056CBB"/>
      <color rgb="FFFFFFFF"/>
      <color rgb="FFD9EDF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sharedStrings" Target="sharedStrings.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103" Type="http://schemas.openxmlformats.org/officeDocument/2006/relationships/calcChain" Target="calcChain.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worksheet" Target="worksheets/sheet83.xml"/><Relationship Id="rId88" Type="http://schemas.openxmlformats.org/officeDocument/2006/relationships/worksheet" Target="worksheets/sheet88.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NULL" TargetMode="External"/><Relationship Id="rId7" Type="http://schemas.openxmlformats.org/officeDocument/2006/relationships/image" Target="../media/image6.png"/><Relationship Id="rId2" Type="http://schemas.openxmlformats.org/officeDocument/2006/relationships/image" Target="../media/image2.jpeg"/><Relationship Id="rId1" Type="http://schemas.openxmlformats.org/officeDocument/2006/relationships/image" Target="../media/image1.png"/><Relationship Id="rId6" Type="http://schemas.openxmlformats.org/officeDocument/2006/relationships/image" Target="../media/image5.jpeg"/><Relationship Id="rId5" Type="http://schemas.openxmlformats.org/officeDocument/2006/relationships/image" Target="../media/image4.jpeg"/><Relationship Id="rId4" Type="http://schemas.openxmlformats.org/officeDocument/2006/relationships/image" Target="../media/image3.jpeg"/></Relationships>
</file>

<file path=xl/drawings/_rels/drawing2.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1.png"/><Relationship Id="rId5" Type="http://schemas.openxmlformats.org/officeDocument/2006/relationships/image" Target="../media/image6.png"/><Relationship Id="rId4" Type="http://schemas.openxmlformats.org/officeDocument/2006/relationships/image" Target="../media/image9.png"/></Relationships>
</file>

<file path=xl/drawings/_rels/drawing3.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1.png"/><Relationship Id="rId5" Type="http://schemas.openxmlformats.org/officeDocument/2006/relationships/image" Target="../media/image6.png"/><Relationship Id="rId4" Type="http://schemas.openxmlformats.org/officeDocument/2006/relationships/image" Target="../media/image12.png"/></Relationships>
</file>

<file path=xl/drawings/_rels/drawing4.xml.rels><?xml version="1.0" encoding="UTF-8" standalone="yes"?>
<Relationships xmlns="http://schemas.openxmlformats.org/package/2006/relationships"><Relationship Id="rId8" Type="http://schemas.openxmlformats.org/officeDocument/2006/relationships/image" Target="../media/image6.png"/><Relationship Id="rId3" Type="http://schemas.openxmlformats.org/officeDocument/2006/relationships/image" Target="../media/image15.png"/><Relationship Id="rId7" Type="http://schemas.openxmlformats.org/officeDocument/2006/relationships/image" Target="../media/image1.png"/><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png"/><Relationship Id="rId5" Type="http://schemas.openxmlformats.org/officeDocument/2006/relationships/image" Target="../media/image17.png"/><Relationship Id="rId4" Type="http://schemas.openxmlformats.org/officeDocument/2006/relationships/image" Target="../media/image16.png"/></Relationships>
</file>

<file path=xl/drawings/_rels/drawing5.xml.rels><?xml version="1.0" encoding="UTF-8" standalone="yes"?>
<Relationships xmlns="http://schemas.openxmlformats.org/package/2006/relationships"><Relationship Id="rId8" Type="http://schemas.openxmlformats.org/officeDocument/2006/relationships/image" Target="../media/image6.png"/><Relationship Id="rId3" Type="http://schemas.openxmlformats.org/officeDocument/2006/relationships/image" Target="../media/image15.png"/><Relationship Id="rId7" Type="http://schemas.openxmlformats.org/officeDocument/2006/relationships/image" Target="../media/image1.png"/><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png"/><Relationship Id="rId5" Type="http://schemas.openxmlformats.org/officeDocument/2006/relationships/image" Target="../media/image17.png"/><Relationship Id="rId4" Type="http://schemas.openxmlformats.org/officeDocument/2006/relationships/image" Target="../media/image16.png"/></Relationships>
</file>

<file path=xl/drawings/_rels/drawing6.xml.rels><?xml version="1.0" encoding="UTF-8" standalone="yes"?>
<Relationships xmlns="http://schemas.openxmlformats.org/package/2006/relationships"><Relationship Id="rId8" Type="http://schemas.openxmlformats.org/officeDocument/2006/relationships/image" Target="../media/image6.png"/><Relationship Id="rId3" Type="http://schemas.openxmlformats.org/officeDocument/2006/relationships/image" Target="../media/image21.jpeg"/><Relationship Id="rId7" Type="http://schemas.openxmlformats.org/officeDocument/2006/relationships/image" Target="../media/image1.png"/><Relationship Id="rId2" Type="http://schemas.openxmlformats.org/officeDocument/2006/relationships/image" Target="../media/image20.jpeg"/><Relationship Id="rId1" Type="http://schemas.openxmlformats.org/officeDocument/2006/relationships/image" Target="../media/image19.jpeg"/><Relationship Id="rId6" Type="http://schemas.openxmlformats.org/officeDocument/2006/relationships/image" Target="../media/image24.jpeg"/><Relationship Id="rId5" Type="http://schemas.openxmlformats.org/officeDocument/2006/relationships/image" Target="../media/image23.jpeg"/><Relationship Id="rId4" Type="http://schemas.openxmlformats.org/officeDocument/2006/relationships/image" Target="../media/image22.jpeg"/></Relationships>
</file>

<file path=xl/drawings/_rels/drawing7.xml.rels><?xml version="1.0" encoding="UTF-8" standalone="yes"?>
<Relationships xmlns="http://schemas.openxmlformats.org/package/2006/relationships"><Relationship Id="rId8" Type="http://schemas.openxmlformats.org/officeDocument/2006/relationships/image" Target="../media/image6.png"/><Relationship Id="rId3" Type="http://schemas.openxmlformats.org/officeDocument/2006/relationships/image" Target="../media/image21.jpeg"/><Relationship Id="rId7" Type="http://schemas.openxmlformats.org/officeDocument/2006/relationships/image" Target="../media/image1.png"/><Relationship Id="rId2" Type="http://schemas.openxmlformats.org/officeDocument/2006/relationships/image" Target="../media/image20.jpeg"/><Relationship Id="rId1" Type="http://schemas.openxmlformats.org/officeDocument/2006/relationships/image" Target="../media/image19.jpeg"/><Relationship Id="rId6" Type="http://schemas.openxmlformats.org/officeDocument/2006/relationships/image" Target="../media/image24.jpeg"/><Relationship Id="rId5" Type="http://schemas.openxmlformats.org/officeDocument/2006/relationships/image" Target="../media/image23.jpeg"/><Relationship Id="rId4" Type="http://schemas.openxmlformats.org/officeDocument/2006/relationships/image" Target="../media/image22.jpeg"/></Relationships>
</file>

<file path=xl/drawings/_rels/drawing8.xml.rels><?xml version="1.0" encoding="UTF-8" standalone="yes"?>
<Relationships xmlns="http://schemas.openxmlformats.org/package/2006/relationships"><Relationship Id="rId3" Type="http://schemas.openxmlformats.org/officeDocument/2006/relationships/image" Target="../media/image27.jpeg"/><Relationship Id="rId2" Type="http://schemas.openxmlformats.org/officeDocument/2006/relationships/image" Target="../media/image26.jpeg"/><Relationship Id="rId1" Type="http://schemas.openxmlformats.org/officeDocument/2006/relationships/image" Target="../media/image25.png"/><Relationship Id="rId6" Type="http://schemas.openxmlformats.org/officeDocument/2006/relationships/image" Target="../media/image6.png"/><Relationship Id="rId5" Type="http://schemas.openxmlformats.org/officeDocument/2006/relationships/image" Target="../media/image1.png"/><Relationship Id="rId4" Type="http://schemas.openxmlformats.org/officeDocument/2006/relationships/image" Target="../media/image28.jpeg"/></Relationships>
</file>

<file path=xl/drawings/_rels/drawing9.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1.png"/></Relationships>
</file>

<file path=xl/drawings/_rels/drawing10.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1.png"/></Relationships>
</file>

<file path=xl/drawings/_rels/drawing1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1.png"/><Relationship Id="rId1" Type="http://schemas.openxmlformats.org/officeDocument/2006/relationships/image" Target="../media/image29.png"/></Relationships>
</file>

<file path=xl/drawings/_rels/drawing1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30.png"/><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30.png"/><Relationship Id="rId1" Type="http://schemas.openxmlformats.org/officeDocument/2006/relationships/image" Target="../media/image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31.png"/><Relationship Id="rId1" Type="http://schemas.openxmlformats.org/officeDocument/2006/relationships/image" Target="../media/image1.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1.png"/><Relationship Id="rId4" Type="http://schemas.openxmlformats.org/officeDocument/2006/relationships/image" Target="../media/image6.png"/></Relationships>
</file>

<file path=xl/drawings/_rels/drawing16.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34.png"/><Relationship Id="rId1" Type="http://schemas.openxmlformats.org/officeDocument/2006/relationships/image" Target="../media/image1.png"/></Relationships>
</file>

<file path=xl/drawings/_rels/drawing17.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35.png"/><Relationship Id="rId1" Type="http://schemas.openxmlformats.org/officeDocument/2006/relationships/image" Target="../media/image1.png"/><Relationship Id="rId4" Type="http://schemas.openxmlformats.org/officeDocument/2006/relationships/image" Target="../media/image6.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6.jpeg"/><Relationship Id="rId1" Type="http://schemas.openxmlformats.org/officeDocument/2006/relationships/image" Target="../media/image1.png"/></Relationships>
</file>

<file path=xl/drawings/_rels/drawing1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1.png"/><Relationship Id="rId1" Type="http://schemas.openxmlformats.org/officeDocument/2006/relationships/image" Target="../media/image36.jpeg"/></Relationships>
</file>

<file path=xl/drawings/_rels/drawing20.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37.png"/><Relationship Id="rId1" Type="http://schemas.openxmlformats.org/officeDocument/2006/relationships/image" Target="../media/image1.png"/></Relationships>
</file>

<file path=xl/drawings/_rels/drawing2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1.png"/><Relationship Id="rId1" Type="http://schemas.openxmlformats.org/officeDocument/2006/relationships/image" Target="../media/image38.png"/></Relationships>
</file>

<file path=xl/drawings/_rels/drawing2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1.png"/><Relationship Id="rId1" Type="http://schemas.openxmlformats.org/officeDocument/2006/relationships/image" Target="../media/image39.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0.png"/><Relationship Id="rId1" Type="http://schemas.openxmlformats.org/officeDocument/2006/relationships/image" Target="../media/image1.png"/></Relationships>
</file>

<file path=xl/drawings/_rels/drawing2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1.png"/><Relationship Id="rId1" Type="http://schemas.openxmlformats.org/officeDocument/2006/relationships/image" Target="../media/image41.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2.png"/><Relationship Id="rId1" Type="http://schemas.openxmlformats.org/officeDocument/2006/relationships/image" Target="../media/image1.png"/></Relationships>
</file>

<file path=xl/drawings/_rels/drawing26.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43.png"/><Relationship Id="rId1" Type="http://schemas.openxmlformats.org/officeDocument/2006/relationships/image" Target="../media/image1.png"/></Relationships>
</file>

<file path=xl/drawings/_rels/drawing27.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1.png"/><Relationship Id="rId1" Type="http://schemas.openxmlformats.org/officeDocument/2006/relationships/image" Target="../media/image44.png"/></Relationships>
</file>

<file path=xl/drawings/_rels/drawing28.xml.rels><?xml version="1.0" encoding="UTF-8" standalone="yes"?>
<Relationships xmlns="http://schemas.openxmlformats.org/package/2006/relationships"><Relationship Id="rId2" Type="http://schemas.openxmlformats.org/officeDocument/2006/relationships/image" Target="../media/image45.png"/><Relationship Id="rId1" Type="http://schemas.openxmlformats.org/officeDocument/2006/relationships/image" Target="../media/image1.png"/></Relationships>
</file>

<file path=xl/drawings/_rels/drawing2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46.png"/><Relationship Id="rId1" Type="http://schemas.openxmlformats.org/officeDocument/2006/relationships/image" Target="../media/image1.png"/></Relationships>
</file>

<file path=xl/drawings/_rels/drawing30.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1.png"/><Relationship Id="rId1" Type="http://schemas.openxmlformats.org/officeDocument/2006/relationships/image" Target="../media/image47.png"/></Relationships>
</file>

<file path=xl/drawings/_rels/drawing3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48.png"/><Relationship Id="rId1" Type="http://schemas.openxmlformats.org/officeDocument/2006/relationships/image" Target="../media/image1.png"/></Relationships>
</file>

<file path=xl/drawings/_rels/drawing3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49.png"/><Relationship Id="rId1" Type="http://schemas.openxmlformats.org/officeDocument/2006/relationships/image" Target="../media/image1.png"/></Relationships>
</file>

<file path=xl/drawings/_rels/drawing33.xml.rels><?xml version="1.0" encoding="UTF-8" standalone="yes"?>
<Relationships xmlns="http://schemas.openxmlformats.org/package/2006/relationships"><Relationship Id="rId2" Type="http://schemas.openxmlformats.org/officeDocument/2006/relationships/image" Target="../media/image50.png"/><Relationship Id="rId1" Type="http://schemas.openxmlformats.org/officeDocument/2006/relationships/image" Target="../media/image1.png"/></Relationships>
</file>

<file path=xl/drawings/_rels/drawing3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1.png"/><Relationship Id="rId1" Type="http://schemas.openxmlformats.org/officeDocument/2006/relationships/image" Target="../media/image1.png"/></Relationships>
</file>

<file path=xl/drawings/_rels/drawing3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2.png"/><Relationship Id="rId1" Type="http://schemas.openxmlformats.org/officeDocument/2006/relationships/image" Target="../media/image1.png"/></Relationships>
</file>

<file path=xl/drawings/_rels/drawing36.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3.png"/><Relationship Id="rId1" Type="http://schemas.openxmlformats.org/officeDocument/2006/relationships/image" Target="../media/image1.png"/></Relationships>
</file>

<file path=xl/drawings/_rels/drawing37.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4.png"/><Relationship Id="rId1" Type="http://schemas.openxmlformats.org/officeDocument/2006/relationships/image" Target="../media/image1.png"/></Relationships>
</file>

<file path=xl/drawings/_rels/drawing38.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5.png"/><Relationship Id="rId1" Type="http://schemas.openxmlformats.org/officeDocument/2006/relationships/image" Target="../media/image1.png"/></Relationships>
</file>

<file path=xl/drawings/_rels/drawing3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1.png"/><Relationship Id="rId1" Type="http://schemas.openxmlformats.org/officeDocument/2006/relationships/image" Target="../media/image56.png"/></Relationships>
</file>

<file path=xl/drawings/_rels/drawing40.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7.png"/><Relationship Id="rId1" Type="http://schemas.openxmlformats.org/officeDocument/2006/relationships/image" Target="../media/image1.png"/></Relationships>
</file>

<file path=xl/drawings/_rels/drawing4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3.png"/><Relationship Id="rId1" Type="http://schemas.openxmlformats.org/officeDocument/2006/relationships/image" Target="../media/image1.png"/></Relationships>
</file>

<file path=xl/drawings/_rels/drawing4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8.png"/><Relationship Id="rId1" Type="http://schemas.openxmlformats.org/officeDocument/2006/relationships/image" Target="../media/image1.png"/></Relationships>
</file>

<file path=xl/drawings/_rels/drawing4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9.png"/><Relationship Id="rId1" Type="http://schemas.openxmlformats.org/officeDocument/2006/relationships/image" Target="../media/image1.png"/></Relationships>
</file>

<file path=xl/drawings/_rels/drawing4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60.png"/><Relationship Id="rId1" Type="http://schemas.openxmlformats.org/officeDocument/2006/relationships/image" Target="../media/image1.png"/></Relationships>
</file>

<file path=xl/drawings/_rels/drawing4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61.png"/><Relationship Id="rId1" Type="http://schemas.openxmlformats.org/officeDocument/2006/relationships/image" Target="../media/image1.png"/></Relationships>
</file>

<file path=xl/drawings/_rels/drawing46.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62.jpeg"/><Relationship Id="rId1" Type="http://schemas.openxmlformats.org/officeDocument/2006/relationships/image" Target="../media/image1.png"/><Relationship Id="rId4" Type="http://schemas.openxmlformats.org/officeDocument/2006/relationships/image" Target="../media/image6.png"/></Relationships>
</file>

<file path=xl/drawings/_rels/drawing47.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63.jpeg"/><Relationship Id="rId1" Type="http://schemas.openxmlformats.org/officeDocument/2006/relationships/image" Target="../media/image1.png"/><Relationship Id="rId4" Type="http://schemas.openxmlformats.org/officeDocument/2006/relationships/image" Target="../media/image6.png"/></Relationships>
</file>

<file path=xl/drawings/_rels/drawing48.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1.png"/></Relationships>
</file>

<file path=xl/drawings/_rels/drawing49.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63.jpeg"/><Relationship Id="rId1" Type="http://schemas.openxmlformats.org/officeDocument/2006/relationships/image" Target="../media/image1.png"/><Relationship Id="rId4" Type="http://schemas.openxmlformats.org/officeDocument/2006/relationships/image" Target="../media/image6.png"/></Relationships>
</file>

<file path=xl/drawings/_rels/drawing50.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64.png"/><Relationship Id="rId1" Type="http://schemas.openxmlformats.org/officeDocument/2006/relationships/image" Target="../media/image1.png"/></Relationships>
</file>

<file path=xl/drawings/_rels/drawing5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65.png"/><Relationship Id="rId1" Type="http://schemas.openxmlformats.org/officeDocument/2006/relationships/image" Target="../media/image1.png"/></Relationships>
</file>

<file path=xl/drawings/_rels/drawing5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66.png"/><Relationship Id="rId1" Type="http://schemas.openxmlformats.org/officeDocument/2006/relationships/image" Target="../media/image1.png"/></Relationships>
</file>

<file path=xl/drawings/_rels/drawing5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67.png"/><Relationship Id="rId1" Type="http://schemas.openxmlformats.org/officeDocument/2006/relationships/image" Target="../media/image1.png"/></Relationships>
</file>

<file path=xl/drawings/_rels/drawing5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68.png"/><Relationship Id="rId1" Type="http://schemas.openxmlformats.org/officeDocument/2006/relationships/image" Target="../media/image1.png"/></Relationships>
</file>

<file path=xl/drawings/_rels/drawing5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69.png"/><Relationship Id="rId1" Type="http://schemas.openxmlformats.org/officeDocument/2006/relationships/image" Target="../media/image1.png"/></Relationships>
</file>

<file path=xl/drawings/_rels/drawing56.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70.png"/><Relationship Id="rId1" Type="http://schemas.openxmlformats.org/officeDocument/2006/relationships/image" Target="../media/image1.png"/></Relationships>
</file>

<file path=xl/drawings/_rels/drawing57.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71.png"/><Relationship Id="rId1" Type="http://schemas.openxmlformats.org/officeDocument/2006/relationships/image" Target="../media/image1.png"/></Relationships>
</file>

<file path=xl/drawings/_rels/drawing58.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2.jpeg"/><Relationship Id="rId1" Type="http://schemas.openxmlformats.org/officeDocument/2006/relationships/image" Target="../media/image1.png"/><Relationship Id="rId4" Type="http://schemas.openxmlformats.org/officeDocument/2006/relationships/image" Target="../media/image6.png"/></Relationships>
</file>

<file path=xl/drawings/_rels/drawing59.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2.jpeg"/><Relationship Id="rId1" Type="http://schemas.openxmlformats.org/officeDocument/2006/relationships/image" Target="../media/image1.png"/><Relationship Id="rId4" Type="http://schemas.openxmlformats.org/officeDocument/2006/relationships/image" Target="../media/image6.png"/></Relationships>
</file>

<file path=xl/drawings/_rels/drawing60.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2.jpeg"/><Relationship Id="rId1" Type="http://schemas.openxmlformats.org/officeDocument/2006/relationships/image" Target="../media/image1.png"/><Relationship Id="rId4" Type="http://schemas.openxmlformats.org/officeDocument/2006/relationships/image" Target="../media/image6.png"/></Relationships>
</file>

<file path=xl/drawings/_rels/drawing61.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3.jpeg"/><Relationship Id="rId1" Type="http://schemas.openxmlformats.org/officeDocument/2006/relationships/image" Target="../media/image1.png"/><Relationship Id="rId4" Type="http://schemas.openxmlformats.org/officeDocument/2006/relationships/image" Target="../media/image6.png"/></Relationships>
</file>

<file path=xl/drawings/_rels/drawing62.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3.jpeg"/><Relationship Id="rId1" Type="http://schemas.openxmlformats.org/officeDocument/2006/relationships/image" Target="../media/image1.png"/><Relationship Id="rId4" Type="http://schemas.openxmlformats.org/officeDocument/2006/relationships/image" Target="../media/image6.png"/></Relationships>
</file>

<file path=xl/drawings/_rels/drawing63.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3.jpeg"/><Relationship Id="rId1" Type="http://schemas.openxmlformats.org/officeDocument/2006/relationships/image" Target="../media/image1.png"/><Relationship Id="rId4" Type="http://schemas.openxmlformats.org/officeDocument/2006/relationships/image" Target="../media/image6.png"/></Relationships>
</file>

<file path=xl/drawings/_rels/drawing64.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2.jpeg"/><Relationship Id="rId1" Type="http://schemas.openxmlformats.org/officeDocument/2006/relationships/image" Target="../media/image1.png"/><Relationship Id="rId4" Type="http://schemas.openxmlformats.org/officeDocument/2006/relationships/image" Target="../media/image6.png"/></Relationships>
</file>

<file path=xl/drawings/_rels/drawing65.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2.jpeg"/><Relationship Id="rId1" Type="http://schemas.openxmlformats.org/officeDocument/2006/relationships/image" Target="../media/image1.png"/><Relationship Id="rId4" Type="http://schemas.openxmlformats.org/officeDocument/2006/relationships/image" Target="../media/image6.png"/></Relationships>
</file>

<file path=xl/drawings/_rels/drawing66.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2.jpeg"/><Relationship Id="rId1" Type="http://schemas.openxmlformats.org/officeDocument/2006/relationships/image" Target="../media/image1.png"/><Relationship Id="rId4" Type="http://schemas.openxmlformats.org/officeDocument/2006/relationships/image" Target="../media/image6.png"/></Relationships>
</file>

<file path=xl/drawings/_rels/drawing67.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4.jpeg"/><Relationship Id="rId1" Type="http://schemas.openxmlformats.org/officeDocument/2006/relationships/image" Target="../media/image1.png"/><Relationship Id="rId4" Type="http://schemas.openxmlformats.org/officeDocument/2006/relationships/image" Target="../media/image6.png"/></Relationships>
</file>

<file path=xl/drawings/_rels/drawing68.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4.jpeg"/><Relationship Id="rId1" Type="http://schemas.openxmlformats.org/officeDocument/2006/relationships/image" Target="../media/image1.png"/><Relationship Id="rId4" Type="http://schemas.openxmlformats.org/officeDocument/2006/relationships/image" Target="../media/image6.png"/></Relationships>
</file>

<file path=xl/drawings/_rels/drawing69.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4.jpeg"/><Relationship Id="rId1" Type="http://schemas.openxmlformats.org/officeDocument/2006/relationships/image" Target="../media/image1.png"/><Relationship Id="rId4" Type="http://schemas.openxmlformats.org/officeDocument/2006/relationships/image" Target="../media/image6.png"/></Relationships>
</file>

<file path=xl/drawings/_rels/drawing70.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5.png"/><Relationship Id="rId1" Type="http://schemas.openxmlformats.org/officeDocument/2006/relationships/image" Target="../media/image1.png"/><Relationship Id="rId4" Type="http://schemas.openxmlformats.org/officeDocument/2006/relationships/image" Target="../media/image6.png"/></Relationships>
</file>

<file path=xl/drawings/_rels/drawing71.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5.png"/><Relationship Id="rId1" Type="http://schemas.openxmlformats.org/officeDocument/2006/relationships/image" Target="../media/image1.png"/><Relationship Id="rId4" Type="http://schemas.openxmlformats.org/officeDocument/2006/relationships/image" Target="../media/image6.png"/></Relationships>
</file>

<file path=xl/drawings/_rels/drawing72.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6.png"/><Relationship Id="rId1" Type="http://schemas.openxmlformats.org/officeDocument/2006/relationships/image" Target="../media/image1.png"/><Relationship Id="rId4" Type="http://schemas.openxmlformats.org/officeDocument/2006/relationships/image" Target="../media/image6.png"/></Relationships>
</file>

<file path=xl/drawings/_rels/drawing73.xml.rels><?xml version="1.0" encoding="UTF-8" standalone="yes"?>
<Relationships xmlns="http://schemas.openxmlformats.org/package/2006/relationships"><Relationship Id="rId3" Type="http://schemas.openxmlformats.org/officeDocument/2006/relationships/image" Target="NULL" TargetMode="External"/><Relationship Id="rId2" Type="http://schemas.openxmlformats.org/officeDocument/2006/relationships/image" Target="../media/image76.png"/><Relationship Id="rId1" Type="http://schemas.openxmlformats.org/officeDocument/2006/relationships/image" Target="../media/image1.png"/><Relationship Id="rId4" Type="http://schemas.openxmlformats.org/officeDocument/2006/relationships/image" Target="../media/image6.png"/></Relationships>
</file>

<file path=xl/drawings/_rels/drawing7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77.png"/><Relationship Id="rId1" Type="http://schemas.openxmlformats.org/officeDocument/2006/relationships/image" Target="../media/image1.png"/></Relationships>
</file>

<file path=xl/drawings/_rels/drawing7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78.png"/><Relationship Id="rId1" Type="http://schemas.openxmlformats.org/officeDocument/2006/relationships/image" Target="../media/image1.png"/></Relationships>
</file>

<file path=xl/drawings/_rels/drawing76.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79.png"/><Relationship Id="rId1" Type="http://schemas.openxmlformats.org/officeDocument/2006/relationships/image" Target="../media/image1.png"/></Relationships>
</file>

<file path=xl/drawings/_rels/drawing77.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0.png"/><Relationship Id="rId1" Type="http://schemas.openxmlformats.org/officeDocument/2006/relationships/image" Target="../media/image1.png"/></Relationships>
</file>

<file path=xl/drawings/_rels/drawing78.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1.png"/><Relationship Id="rId1" Type="http://schemas.openxmlformats.org/officeDocument/2006/relationships/image" Target="../media/image1.png"/></Relationships>
</file>

<file path=xl/drawings/_rels/drawing7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2.png"/><Relationship Id="rId1" Type="http://schemas.openxmlformats.org/officeDocument/2006/relationships/image" Target="../media/image1.png"/></Relationships>
</file>

<file path=xl/drawings/_rels/drawing80.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78.png"/><Relationship Id="rId1" Type="http://schemas.openxmlformats.org/officeDocument/2006/relationships/image" Target="../media/image1.png"/></Relationships>
</file>

<file path=xl/drawings/_rels/drawing8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79.png"/><Relationship Id="rId1" Type="http://schemas.openxmlformats.org/officeDocument/2006/relationships/image" Target="../media/image1.png"/></Relationships>
</file>

<file path=xl/drawings/_rels/drawing8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0.png"/><Relationship Id="rId1" Type="http://schemas.openxmlformats.org/officeDocument/2006/relationships/image" Target="../media/image1.png"/></Relationships>
</file>

<file path=xl/drawings/_rels/drawing8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1.png"/><Relationship Id="rId1" Type="http://schemas.openxmlformats.org/officeDocument/2006/relationships/image" Target="../media/image1.png"/></Relationships>
</file>

<file path=xl/drawings/_rels/drawing8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2.png"/><Relationship Id="rId1" Type="http://schemas.openxmlformats.org/officeDocument/2006/relationships/image" Target="../media/image1.png"/></Relationships>
</file>

<file path=xl/drawings/_rels/drawing8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3.png"/><Relationship Id="rId1" Type="http://schemas.openxmlformats.org/officeDocument/2006/relationships/image" Target="../media/image1.png"/></Relationships>
</file>

<file path=xl/drawings/_rels/drawing86.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4.png"/><Relationship Id="rId1" Type="http://schemas.openxmlformats.org/officeDocument/2006/relationships/image" Target="../media/image1.png"/></Relationships>
</file>

<file path=xl/drawings/_rels/drawing87.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5.png"/><Relationship Id="rId1" Type="http://schemas.openxmlformats.org/officeDocument/2006/relationships/image" Target="../media/image1.png"/></Relationships>
</file>

<file path=xl/drawings/_rels/drawing88.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6.png"/><Relationship Id="rId1" Type="http://schemas.openxmlformats.org/officeDocument/2006/relationships/image" Target="../media/image1.png"/></Relationships>
</file>

<file path=xl/drawings/_rels/drawing8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7.png"/><Relationship Id="rId1" Type="http://schemas.openxmlformats.org/officeDocument/2006/relationships/image" Target="../media/image1.png"/></Relationships>
</file>

<file path=xl/drawings/_rels/drawing90.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8.png"/><Relationship Id="rId1" Type="http://schemas.openxmlformats.org/officeDocument/2006/relationships/image" Target="../media/image1.png"/></Relationships>
</file>

<file path=xl/drawings/_rels/drawing9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4.png"/><Relationship Id="rId1" Type="http://schemas.openxmlformats.org/officeDocument/2006/relationships/image" Target="../media/image1.png"/></Relationships>
</file>

<file path=xl/drawings/_rels/drawing9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5.png"/><Relationship Id="rId1" Type="http://schemas.openxmlformats.org/officeDocument/2006/relationships/image" Target="../media/image1.png"/></Relationships>
</file>

<file path=xl/drawings/_rels/drawing9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6.png"/><Relationship Id="rId1" Type="http://schemas.openxmlformats.org/officeDocument/2006/relationships/image" Target="../media/image1.png"/></Relationships>
</file>

<file path=xl/drawings/_rels/drawing9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7.png"/><Relationship Id="rId1" Type="http://schemas.openxmlformats.org/officeDocument/2006/relationships/image" Target="../media/image1.png"/></Relationships>
</file>

<file path=xl/drawings/_rels/drawing9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88.png"/><Relationship Id="rId1" Type="http://schemas.openxmlformats.org/officeDocument/2006/relationships/image" Target="../media/image1.png"/></Relationships>
</file>

<file path=xl/drawings/_rels/drawing96.xml.rels><?xml version="1.0" encoding="UTF-8" standalone="yes"?>
<Relationships xmlns="http://schemas.openxmlformats.org/package/2006/relationships"><Relationship Id="rId3" Type="http://schemas.openxmlformats.org/officeDocument/2006/relationships/image" Target="../media/image89.png"/><Relationship Id="rId2" Type="http://schemas.openxmlformats.org/officeDocument/2006/relationships/image" Target="../media/image6.png"/><Relationship Id="rId1" Type="http://schemas.openxmlformats.org/officeDocument/2006/relationships/image" Target="../media/image1.png"/><Relationship Id="rId6" Type="http://schemas.openxmlformats.org/officeDocument/2006/relationships/image" Target="../media/image92.png"/><Relationship Id="rId5" Type="http://schemas.openxmlformats.org/officeDocument/2006/relationships/image" Target="../media/image91.png"/><Relationship Id="rId4" Type="http://schemas.openxmlformats.org/officeDocument/2006/relationships/image" Target="../media/image90.png"/></Relationships>
</file>

<file path=xl/drawings/_rels/drawing97.xml.rels><?xml version="1.0" encoding="UTF-8" standalone="yes"?>
<Relationships xmlns="http://schemas.openxmlformats.org/package/2006/relationships"><Relationship Id="rId3" Type="http://schemas.openxmlformats.org/officeDocument/2006/relationships/image" Target="../media/image94.jpeg"/><Relationship Id="rId2" Type="http://schemas.openxmlformats.org/officeDocument/2006/relationships/image" Target="../media/image93.jpe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96.jpeg"/><Relationship Id="rId4" Type="http://schemas.openxmlformats.org/officeDocument/2006/relationships/image" Target="../media/image95.jpeg"/></Relationships>
</file>

<file path=xl/drawings/_rels/drawing98.xml.rels><?xml version="1.0" encoding="UTF-8" standalone="yes"?>
<Relationships xmlns="http://schemas.openxmlformats.org/package/2006/relationships"><Relationship Id="rId3" Type="http://schemas.openxmlformats.org/officeDocument/2006/relationships/image" Target="../media/image98.jpeg"/><Relationship Id="rId2" Type="http://schemas.openxmlformats.org/officeDocument/2006/relationships/image" Target="../media/image97.jpeg"/><Relationship Id="rId1" Type="http://schemas.openxmlformats.org/officeDocument/2006/relationships/image" Target="../media/image1.png"/><Relationship Id="rId5" Type="http://schemas.openxmlformats.org/officeDocument/2006/relationships/image" Target="../media/image6.png"/><Relationship Id="rId4" Type="http://schemas.openxmlformats.org/officeDocument/2006/relationships/image" Target="../media/image99.png"/></Relationships>
</file>

<file path=xl/drawings/_rels/drawing99.xml.rels><?xml version="1.0" encoding="UTF-8" standalone="yes"?>
<Relationships xmlns="http://schemas.openxmlformats.org/package/2006/relationships"><Relationship Id="rId8" Type="http://schemas.openxmlformats.org/officeDocument/2006/relationships/image" Target="../media/image105.png"/><Relationship Id="rId3" Type="http://schemas.openxmlformats.org/officeDocument/2006/relationships/image" Target="../media/image100.png"/><Relationship Id="rId7" Type="http://schemas.openxmlformats.org/officeDocument/2006/relationships/image" Target="../media/image104.png"/><Relationship Id="rId12" Type="http://schemas.openxmlformats.org/officeDocument/2006/relationships/image" Target="../media/image109.png"/><Relationship Id="rId2" Type="http://schemas.openxmlformats.org/officeDocument/2006/relationships/image" Target="../media/image6.png"/><Relationship Id="rId1" Type="http://schemas.openxmlformats.org/officeDocument/2006/relationships/image" Target="../media/image1.png"/><Relationship Id="rId6" Type="http://schemas.openxmlformats.org/officeDocument/2006/relationships/image" Target="../media/image103.png"/><Relationship Id="rId11" Type="http://schemas.openxmlformats.org/officeDocument/2006/relationships/image" Target="../media/image108.png"/><Relationship Id="rId5" Type="http://schemas.openxmlformats.org/officeDocument/2006/relationships/image" Target="../media/image102.png"/><Relationship Id="rId10" Type="http://schemas.openxmlformats.org/officeDocument/2006/relationships/image" Target="../media/image107.png"/><Relationship Id="rId4" Type="http://schemas.openxmlformats.org/officeDocument/2006/relationships/image" Target="../media/image101.png"/><Relationship Id="rId9" Type="http://schemas.openxmlformats.org/officeDocument/2006/relationships/image" Target="../media/image106.png"/></Relationships>
</file>

<file path=xl/drawings/drawing1.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9</xdr:col>
      <xdr:colOff>0</xdr:colOff>
      <xdr:row>1</xdr:row>
      <xdr:rowOff>0</xdr:rowOff>
    </xdr:from>
    <xdr:to>
      <xdr:col>14</xdr:col>
      <xdr:colOff>759460</xdr:colOff>
      <xdr:row>7</xdr:row>
      <xdr:rowOff>1273175</xdr:rowOff>
    </xdr:to>
    <xdr:pic>
      <xdr:nvPicPr>
        <xdr:cNvPr id="4" name="Picture 3" descr="nhà máy z14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2" r:link="rId3"/>
        <a:stretch>
          <a:fillRect/>
        </a:stretch>
      </xdr:blipFill>
      <xdr:spPr>
        <a:xfrm>
          <a:off x="5556885" y="635000"/>
          <a:ext cx="3908425" cy="2530475"/>
        </a:xfrm>
        <a:prstGeom prst="rect">
          <a:avLst/>
        </a:prstGeom>
        <a:noFill/>
        <a:ln>
          <a:noFill/>
        </a:ln>
      </xdr:spPr>
    </xdr:pic>
    <xdr:clientData/>
  </xdr:twoCellAnchor>
  <xdr:twoCellAnchor editAs="oneCell">
    <xdr:from>
      <xdr:col>8</xdr:col>
      <xdr:colOff>616585</xdr:colOff>
      <xdr:row>9</xdr:row>
      <xdr:rowOff>123825</xdr:rowOff>
    </xdr:from>
    <xdr:to>
      <xdr:col>14</xdr:col>
      <xdr:colOff>766445</xdr:colOff>
      <xdr:row>17</xdr:row>
      <xdr:rowOff>219710</xdr:rowOff>
    </xdr:to>
    <xdr:pic>
      <xdr:nvPicPr>
        <xdr:cNvPr id="5" name="Picture 4" descr="nha may z43">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r:link="rId3"/>
        <a:stretch>
          <a:fillRect/>
        </a:stretch>
      </xdr:blipFill>
      <xdr:spPr>
        <a:xfrm>
          <a:off x="5556885" y="3686175"/>
          <a:ext cx="3915410" cy="2991485"/>
        </a:xfrm>
        <a:prstGeom prst="rect">
          <a:avLst/>
        </a:prstGeom>
        <a:noFill/>
        <a:ln>
          <a:noFill/>
        </a:ln>
      </xdr:spPr>
    </xdr:pic>
    <xdr:clientData/>
  </xdr:twoCellAnchor>
  <xdr:twoCellAnchor editAs="oneCell">
    <xdr:from>
      <xdr:col>9</xdr:col>
      <xdr:colOff>28575</xdr:colOff>
      <xdr:row>18</xdr:row>
      <xdr:rowOff>171450</xdr:rowOff>
    </xdr:from>
    <xdr:to>
      <xdr:col>14</xdr:col>
      <xdr:colOff>731520</xdr:colOff>
      <xdr:row>28</xdr:row>
      <xdr:rowOff>82550</xdr:rowOff>
    </xdr:to>
    <xdr:pic>
      <xdr:nvPicPr>
        <xdr:cNvPr id="6" name="Picture 5" descr="Dây chuyền sản xuất Z43">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 r:link="rId3"/>
        <a:stretch>
          <a:fillRect/>
        </a:stretch>
      </xdr:blipFill>
      <xdr:spPr>
        <a:xfrm>
          <a:off x="5585460" y="6934200"/>
          <a:ext cx="3851910" cy="3657600"/>
        </a:xfrm>
        <a:prstGeom prst="rect">
          <a:avLst/>
        </a:prstGeom>
        <a:noFill/>
        <a:ln>
          <a:noFill/>
        </a:ln>
      </xdr:spPr>
    </xdr:pic>
    <xdr:clientData/>
  </xdr:twoCellAnchor>
  <xdr:twoCellAnchor editAs="oneCell">
    <xdr:from>
      <xdr:col>8</xdr:col>
      <xdr:colOff>596900</xdr:colOff>
      <xdr:row>29</xdr:row>
      <xdr:rowOff>128905</xdr:rowOff>
    </xdr:from>
    <xdr:to>
      <xdr:col>14</xdr:col>
      <xdr:colOff>750570</xdr:colOff>
      <xdr:row>40</xdr:row>
      <xdr:rowOff>80010</xdr:rowOff>
    </xdr:to>
    <xdr:pic>
      <xdr:nvPicPr>
        <xdr:cNvPr id="8" name="Picture 7" descr="Không có mô tả ảnh.">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6" r:link="rId3"/>
        <a:stretch>
          <a:fillRect/>
        </a:stretch>
      </xdr:blipFill>
      <xdr:spPr>
        <a:xfrm>
          <a:off x="5553710" y="10828655"/>
          <a:ext cx="3902710" cy="3294380"/>
        </a:xfrm>
        <a:prstGeom prst="rect">
          <a:avLst/>
        </a:prstGeom>
        <a:noFill/>
        <a:ln>
          <a:noFill/>
        </a:ln>
      </xdr:spPr>
    </xdr:pic>
    <xdr:clientData/>
  </xdr:twoCellAnchor>
  <xdr:twoCellAnchor editAs="oneCell">
    <xdr:from>
      <xdr:col>12</xdr:col>
      <xdr:colOff>0</xdr:colOff>
      <xdr:row>50</xdr:row>
      <xdr:rowOff>0</xdr:rowOff>
    </xdr:from>
    <xdr:to>
      <xdr:col>14</xdr:col>
      <xdr:colOff>135890</xdr:colOff>
      <xdr:row>51</xdr:row>
      <xdr:rowOff>19685</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7414260" y="15995650"/>
          <a:ext cx="1427480" cy="400685"/>
        </a:xfrm>
        <a:prstGeom prst="rect">
          <a:avLst/>
        </a:prstGeom>
        <a:noFill/>
        <a:ln w="9525">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0</xdr:col>
      <xdr:colOff>7620</xdr:colOff>
      <xdr:row>3</xdr:row>
      <xdr:rowOff>5080</xdr:rowOff>
    </xdr:from>
    <xdr:to>
      <xdr:col>2</xdr:col>
      <xdr:colOff>513715</xdr:colOff>
      <xdr:row>12</xdr:row>
      <xdr:rowOff>121285</xdr:rowOff>
    </xdr:to>
    <xdr:pic>
      <xdr:nvPicPr>
        <xdr:cNvPr id="3" name="Picture 2" descr="dongtranf">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7620" y="1529080"/>
          <a:ext cx="2068195" cy="2078355"/>
        </a:xfrm>
        <a:prstGeom prst="rect">
          <a:avLst/>
        </a:prstGeom>
      </xdr:spPr>
    </xdr:pic>
    <xdr:clientData/>
  </xdr:twoCellAnchor>
  <xdr:twoCellAnchor editAs="oneCell">
    <xdr:from>
      <xdr:col>0</xdr:col>
      <xdr:colOff>7620</xdr:colOff>
      <xdr:row>19</xdr:row>
      <xdr:rowOff>1270</xdr:rowOff>
    </xdr:from>
    <xdr:to>
      <xdr:col>2</xdr:col>
      <xdr:colOff>502285</xdr:colOff>
      <xdr:row>28</xdr:row>
      <xdr:rowOff>132715</xdr:rowOff>
    </xdr:to>
    <xdr:pic>
      <xdr:nvPicPr>
        <xdr:cNvPr id="5" name="Picture 4" descr="Thiết kế chưa có tên">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7620" y="5062220"/>
          <a:ext cx="2056765" cy="2084070"/>
        </a:xfrm>
        <a:prstGeom prst="rect">
          <a:avLst/>
        </a:prstGeom>
      </xdr:spPr>
    </xdr:pic>
    <xdr:clientData/>
  </xdr:twoCellAnchor>
  <xdr:twoCellAnchor editAs="oneCell">
    <xdr:from>
      <xdr:col>0</xdr:col>
      <xdr:colOff>7620</xdr:colOff>
      <xdr:row>37</xdr:row>
      <xdr:rowOff>7620</xdr:rowOff>
    </xdr:from>
    <xdr:to>
      <xdr:col>2</xdr:col>
      <xdr:colOff>474345</xdr:colOff>
      <xdr:row>45</xdr:row>
      <xdr:rowOff>113030</xdr:rowOff>
    </xdr:to>
    <xdr:pic>
      <xdr:nvPicPr>
        <xdr:cNvPr id="7" name="Picture 6" descr="ádasdsad">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stretch>
          <a:fillRect/>
        </a:stretch>
      </xdr:blipFill>
      <xdr:spPr>
        <a:xfrm>
          <a:off x="7620" y="9024620"/>
          <a:ext cx="2028825" cy="2083435"/>
        </a:xfrm>
        <a:prstGeom prst="rect">
          <a:avLst/>
        </a:prstGeom>
      </xdr:spPr>
    </xdr:pic>
    <xdr:clientData/>
  </xdr:twoCellAnchor>
  <xdr:twoCellAnchor editAs="oneCell">
    <xdr:from>
      <xdr:col>12</xdr:col>
      <xdr:colOff>0</xdr:colOff>
      <xdr:row>66</xdr:row>
      <xdr:rowOff>0</xdr:rowOff>
    </xdr:from>
    <xdr:to>
      <xdr:col>14</xdr:col>
      <xdr:colOff>135890</xdr:colOff>
      <xdr:row>67</xdr:row>
      <xdr:rowOff>19685</xdr:rowOff>
    </xdr:to>
    <xdr:pic>
      <xdr:nvPicPr>
        <xdr:cNvPr id="9" name="Picture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5"/>
        <a:stretch>
          <a:fillRect/>
        </a:stretch>
      </xdr:blipFill>
      <xdr:spPr>
        <a:xfrm>
          <a:off x="7414260" y="16043275"/>
          <a:ext cx="1427480" cy="400685"/>
        </a:xfrm>
        <a:prstGeom prst="rect">
          <a:avLst/>
        </a:prstGeom>
        <a:noFill/>
        <a:ln w="9525">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0</xdr:col>
      <xdr:colOff>7620</xdr:colOff>
      <xdr:row>3</xdr:row>
      <xdr:rowOff>5715</xdr:rowOff>
    </xdr:from>
    <xdr:to>
      <xdr:col>2</xdr:col>
      <xdr:colOff>503555</xdr:colOff>
      <xdr:row>12</xdr:row>
      <xdr:rowOff>169545</xdr:rowOff>
    </xdr:to>
    <xdr:pic>
      <xdr:nvPicPr>
        <xdr:cNvPr id="4" name="Picture 3" descr="djk">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2"/>
        <a:stretch>
          <a:fillRect/>
        </a:stretch>
      </xdr:blipFill>
      <xdr:spPr>
        <a:xfrm>
          <a:off x="7620" y="1529715"/>
          <a:ext cx="2058035" cy="2116455"/>
        </a:xfrm>
        <a:prstGeom prst="rect">
          <a:avLst/>
        </a:prstGeom>
      </xdr:spPr>
    </xdr:pic>
    <xdr:clientData/>
  </xdr:twoCellAnchor>
  <xdr:twoCellAnchor editAs="oneCell">
    <xdr:from>
      <xdr:col>0</xdr:col>
      <xdr:colOff>7620</xdr:colOff>
      <xdr:row>24</xdr:row>
      <xdr:rowOff>7620</xdr:rowOff>
    </xdr:from>
    <xdr:to>
      <xdr:col>2</xdr:col>
      <xdr:colOff>473710</xdr:colOff>
      <xdr:row>33</xdr:row>
      <xdr:rowOff>140335</xdr:rowOff>
    </xdr:to>
    <xdr:pic>
      <xdr:nvPicPr>
        <xdr:cNvPr id="5" name="Picture 4" descr="cvx">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3"/>
        <a:stretch>
          <a:fillRect/>
        </a:stretch>
      </xdr:blipFill>
      <xdr:spPr>
        <a:xfrm>
          <a:off x="7620" y="6233795"/>
          <a:ext cx="2028190" cy="2085340"/>
        </a:xfrm>
        <a:prstGeom prst="rect">
          <a:avLst/>
        </a:prstGeom>
      </xdr:spPr>
    </xdr:pic>
    <xdr:clientData/>
  </xdr:twoCellAnchor>
  <xdr:twoCellAnchor editAs="oneCell">
    <xdr:from>
      <xdr:col>0</xdr:col>
      <xdr:colOff>7620</xdr:colOff>
      <xdr:row>43</xdr:row>
      <xdr:rowOff>1905</xdr:rowOff>
    </xdr:from>
    <xdr:to>
      <xdr:col>2</xdr:col>
      <xdr:colOff>508000</xdr:colOff>
      <xdr:row>52</xdr:row>
      <xdr:rowOff>126365</xdr:rowOff>
    </xdr:to>
    <xdr:pic>
      <xdr:nvPicPr>
        <xdr:cNvPr id="6" name="Picture 5" descr="sdasd">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4"/>
        <a:stretch>
          <a:fillRect/>
        </a:stretch>
      </xdr:blipFill>
      <xdr:spPr>
        <a:xfrm>
          <a:off x="7620" y="10384155"/>
          <a:ext cx="2062480" cy="2077085"/>
        </a:xfrm>
        <a:prstGeom prst="rect">
          <a:avLst/>
        </a:prstGeom>
      </xdr:spPr>
    </xdr:pic>
    <xdr:clientData/>
  </xdr:twoCellAnchor>
  <xdr:twoCellAnchor editAs="oneCell">
    <xdr:from>
      <xdr:col>12</xdr:col>
      <xdr:colOff>0</xdr:colOff>
      <xdr:row>70</xdr:row>
      <xdr:rowOff>0</xdr:rowOff>
    </xdr:from>
    <xdr:to>
      <xdr:col>14</xdr:col>
      <xdr:colOff>135890</xdr:colOff>
      <xdr:row>71</xdr:row>
      <xdr:rowOff>19685</xdr:rowOff>
    </xdr:to>
    <xdr:pic>
      <xdr:nvPicPr>
        <xdr:cNvPr id="9" name="Picture 8">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5"/>
        <a:stretch>
          <a:fillRect/>
        </a:stretch>
      </xdr:blipFill>
      <xdr:spPr>
        <a:xfrm>
          <a:off x="7414260" y="16094075"/>
          <a:ext cx="1427480" cy="400685"/>
        </a:xfrm>
        <a:prstGeom prst="rect">
          <a:avLst/>
        </a:prstGeom>
        <a:noFill/>
        <a:ln w="9525">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245110</xdr:colOff>
      <xdr:row>6</xdr:row>
      <xdr:rowOff>0</xdr:rowOff>
    </xdr:from>
    <xdr:to>
      <xdr:col>3</xdr:col>
      <xdr:colOff>446405</xdr:colOff>
      <xdr:row>6</xdr:row>
      <xdr:rowOff>949960</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1791335" y="2413000"/>
          <a:ext cx="858520" cy="949960"/>
        </a:xfrm>
        <a:prstGeom prst="rect">
          <a:avLst/>
        </a:prstGeom>
        <a:noFill/>
        <a:ln w="9525">
          <a:noFill/>
        </a:ln>
      </xdr:spPr>
    </xdr:pic>
    <xdr:clientData/>
  </xdr:twoCellAnchor>
  <xdr:twoCellAnchor editAs="oneCell">
    <xdr:from>
      <xdr:col>4</xdr:col>
      <xdr:colOff>198755</xdr:colOff>
      <xdr:row>6</xdr:row>
      <xdr:rowOff>0</xdr:rowOff>
    </xdr:from>
    <xdr:to>
      <xdr:col>5</xdr:col>
      <xdr:colOff>220345</xdr:colOff>
      <xdr:row>6</xdr:row>
      <xdr:rowOff>927100</xdr:rowOff>
    </xdr:to>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3059430" y="2413000"/>
          <a:ext cx="678815" cy="927100"/>
        </a:xfrm>
        <a:prstGeom prst="rect">
          <a:avLst/>
        </a:prstGeom>
        <a:noFill/>
        <a:ln w="9525">
          <a:noFill/>
        </a:ln>
      </xdr:spPr>
    </xdr:pic>
    <xdr:clientData/>
  </xdr:twoCellAnchor>
  <xdr:twoCellAnchor editAs="oneCell">
    <xdr:from>
      <xdr:col>6</xdr:col>
      <xdr:colOff>381000</xdr:colOff>
      <xdr:row>6</xdr:row>
      <xdr:rowOff>0</xdr:rowOff>
    </xdr:from>
    <xdr:to>
      <xdr:col>7</xdr:col>
      <xdr:colOff>219075</xdr:colOff>
      <xdr:row>6</xdr:row>
      <xdr:rowOff>910590</xdr:rowOff>
    </xdr:to>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4556125" y="2413000"/>
          <a:ext cx="495300" cy="910590"/>
        </a:xfrm>
        <a:prstGeom prst="rect">
          <a:avLst/>
        </a:prstGeom>
        <a:noFill/>
        <a:ln w="9525">
          <a:noFill/>
        </a:ln>
      </xdr:spPr>
    </xdr:pic>
    <xdr:clientData/>
  </xdr:twoCellAnchor>
  <xdr:twoCellAnchor editAs="oneCell">
    <xdr:from>
      <xdr:col>8</xdr:col>
      <xdr:colOff>379730</xdr:colOff>
      <xdr:row>5</xdr:row>
      <xdr:rowOff>316865</xdr:rowOff>
    </xdr:from>
    <xdr:to>
      <xdr:col>9</xdr:col>
      <xdr:colOff>270510</xdr:colOff>
      <xdr:row>6</xdr:row>
      <xdr:rowOff>932815</xdr:rowOff>
    </xdr:to>
    <xdr:pic>
      <xdr:nvPicPr>
        <xdr:cNvPr id="5" name="Picture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4"/>
        <a:stretch>
          <a:fillRect/>
        </a:stretch>
      </xdr:blipFill>
      <xdr:spPr>
        <a:xfrm>
          <a:off x="5869305" y="2412365"/>
          <a:ext cx="548005" cy="933450"/>
        </a:xfrm>
        <a:prstGeom prst="rect">
          <a:avLst/>
        </a:prstGeom>
        <a:noFill/>
        <a:ln w="9525">
          <a:noFill/>
        </a:ln>
      </xdr:spPr>
    </xdr:pic>
    <xdr:clientData/>
  </xdr:twoCellAnchor>
  <xdr:twoCellAnchor editAs="oneCell">
    <xdr:from>
      <xdr:col>10</xdr:col>
      <xdr:colOff>380365</xdr:colOff>
      <xdr:row>5</xdr:row>
      <xdr:rowOff>315595</xdr:rowOff>
    </xdr:from>
    <xdr:to>
      <xdr:col>11</xdr:col>
      <xdr:colOff>434340</xdr:colOff>
      <xdr:row>6</xdr:row>
      <xdr:rowOff>939165</xdr:rowOff>
    </xdr:to>
    <xdr:pic>
      <xdr:nvPicPr>
        <xdr:cNvPr id="6" name="Picture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5"/>
        <a:stretch>
          <a:fillRect/>
        </a:stretch>
      </xdr:blipFill>
      <xdr:spPr>
        <a:xfrm>
          <a:off x="7184390" y="2411095"/>
          <a:ext cx="711200" cy="941070"/>
        </a:xfrm>
        <a:prstGeom prst="rect">
          <a:avLst/>
        </a:prstGeom>
        <a:noFill/>
        <a:ln w="9525">
          <a:noFill/>
        </a:ln>
      </xdr:spPr>
    </xdr:pic>
    <xdr:clientData/>
  </xdr:twoCellAnchor>
  <xdr:twoCellAnchor editAs="oneCell">
    <xdr:from>
      <xdr:col>12</xdr:col>
      <xdr:colOff>379095</xdr:colOff>
      <xdr:row>5</xdr:row>
      <xdr:rowOff>315595</xdr:rowOff>
    </xdr:from>
    <xdr:to>
      <xdr:col>13</xdr:col>
      <xdr:colOff>417830</xdr:colOff>
      <xdr:row>6</xdr:row>
      <xdr:rowOff>937260</xdr:rowOff>
    </xdr:to>
    <xdr:pic>
      <xdr:nvPicPr>
        <xdr:cNvPr id="7" name="Picture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6"/>
        <a:stretch>
          <a:fillRect/>
        </a:stretch>
      </xdr:blipFill>
      <xdr:spPr>
        <a:xfrm>
          <a:off x="8497570" y="2411095"/>
          <a:ext cx="695960" cy="939165"/>
        </a:xfrm>
        <a:prstGeom prst="rect">
          <a:avLst/>
        </a:prstGeom>
        <a:noFill/>
        <a:ln w="9525">
          <a:noFill/>
        </a:ln>
      </xdr:spPr>
    </xdr:pic>
    <xdr:clientData/>
  </xdr:twoCellAnchor>
  <xdr:twoCellAnchor editAs="oneCell">
    <xdr:from>
      <xdr:col>13</xdr:col>
      <xdr:colOff>0</xdr:colOff>
      <xdr:row>0</xdr:row>
      <xdr:rowOff>0</xdr:rowOff>
    </xdr:from>
    <xdr:to>
      <xdr:col>13</xdr:col>
      <xdr:colOff>616585</xdr:colOff>
      <xdr:row>0</xdr:row>
      <xdr:rowOff>622300</xdr:rowOff>
    </xdr:to>
    <xdr:pic>
      <xdr:nvPicPr>
        <xdr:cNvPr id="8" name="Picture 7" descr="LOGO Z43 ĐẸP">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7"/>
        <a:stretch>
          <a:fillRect/>
        </a:stretch>
      </xdr:blipFill>
      <xdr:spPr>
        <a:xfrm>
          <a:off x="8775700" y="0"/>
          <a:ext cx="616585" cy="622300"/>
        </a:xfrm>
        <a:prstGeom prst="rect">
          <a:avLst/>
        </a:prstGeom>
      </xdr:spPr>
    </xdr:pic>
    <xdr:clientData/>
  </xdr:twoCellAnchor>
  <xdr:twoCellAnchor editAs="oneCell">
    <xdr:from>
      <xdr:col>11</xdr:col>
      <xdr:colOff>0</xdr:colOff>
      <xdr:row>51</xdr:row>
      <xdr:rowOff>0</xdr:rowOff>
    </xdr:from>
    <xdr:to>
      <xdr:col>13</xdr:col>
      <xdr:colOff>111760</xdr:colOff>
      <xdr:row>52</xdr:row>
      <xdr:rowOff>19685</xdr:rowOff>
    </xdr:to>
    <xdr:pic>
      <xdr:nvPicPr>
        <xdr:cNvPr id="9" name="Picture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8"/>
        <a:stretch>
          <a:fillRect/>
        </a:stretch>
      </xdr:blipFill>
      <xdr:spPr>
        <a:xfrm>
          <a:off x="7461250" y="16078200"/>
          <a:ext cx="1426210" cy="400685"/>
        </a:xfrm>
        <a:prstGeom prst="rect">
          <a:avLst/>
        </a:prstGeom>
        <a:noFill/>
        <a:ln w="9525">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2</xdr:col>
      <xdr:colOff>245110</xdr:colOff>
      <xdr:row>6</xdr:row>
      <xdr:rowOff>0</xdr:rowOff>
    </xdr:from>
    <xdr:to>
      <xdr:col>3</xdr:col>
      <xdr:colOff>446405</xdr:colOff>
      <xdr:row>6</xdr:row>
      <xdr:rowOff>949960</xdr:rowOff>
    </xdr:to>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1791335" y="2413000"/>
          <a:ext cx="858520" cy="949960"/>
        </a:xfrm>
        <a:prstGeom prst="rect">
          <a:avLst/>
        </a:prstGeom>
        <a:noFill/>
        <a:ln w="9525">
          <a:noFill/>
        </a:ln>
      </xdr:spPr>
    </xdr:pic>
    <xdr:clientData/>
  </xdr:twoCellAnchor>
  <xdr:twoCellAnchor editAs="oneCell">
    <xdr:from>
      <xdr:col>4</xdr:col>
      <xdr:colOff>198755</xdr:colOff>
      <xdr:row>6</xdr:row>
      <xdr:rowOff>0</xdr:rowOff>
    </xdr:from>
    <xdr:to>
      <xdr:col>5</xdr:col>
      <xdr:colOff>220345</xdr:colOff>
      <xdr:row>6</xdr:row>
      <xdr:rowOff>927100</xdr:rowOff>
    </xdr:to>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xfrm>
          <a:off x="3059430" y="2413000"/>
          <a:ext cx="678815" cy="927100"/>
        </a:xfrm>
        <a:prstGeom prst="rect">
          <a:avLst/>
        </a:prstGeom>
        <a:noFill/>
        <a:ln w="9525">
          <a:noFill/>
        </a:ln>
      </xdr:spPr>
    </xdr:pic>
    <xdr:clientData/>
  </xdr:twoCellAnchor>
  <xdr:twoCellAnchor editAs="oneCell">
    <xdr:from>
      <xdr:col>6</xdr:col>
      <xdr:colOff>381000</xdr:colOff>
      <xdr:row>6</xdr:row>
      <xdr:rowOff>0</xdr:rowOff>
    </xdr:from>
    <xdr:to>
      <xdr:col>7</xdr:col>
      <xdr:colOff>219075</xdr:colOff>
      <xdr:row>6</xdr:row>
      <xdr:rowOff>910590</xdr:rowOff>
    </xdr:to>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4556125" y="2413000"/>
          <a:ext cx="495300" cy="910590"/>
        </a:xfrm>
        <a:prstGeom prst="rect">
          <a:avLst/>
        </a:prstGeom>
        <a:noFill/>
        <a:ln w="9525">
          <a:noFill/>
        </a:ln>
      </xdr:spPr>
    </xdr:pic>
    <xdr:clientData/>
  </xdr:twoCellAnchor>
  <xdr:twoCellAnchor editAs="oneCell">
    <xdr:from>
      <xdr:col>8</xdr:col>
      <xdr:colOff>379730</xdr:colOff>
      <xdr:row>5</xdr:row>
      <xdr:rowOff>316865</xdr:rowOff>
    </xdr:from>
    <xdr:to>
      <xdr:col>9</xdr:col>
      <xdr:colOff>270510</xdr:colOff>
      <xdr:row>6</xdr:row>
      <xdr:rowOff>932815</xdr:rowOff>
    </xdr:to>
    <xdr:pic>
      <xdr:nvPicPr>
        <xdr:cNvPr id="5" name="Picture 4">
          <a:extLst>
            <a:ext uri="{FF2B5EF4-FFF2-40B4-BE49-F238E27FC236}">
              <a16:creationId xmlns:a16="http://schemas.microsoft.com/office/drawing/2014/main" id="{00000000-0008-0000-0400-000005000000}"/>
            </a:ext>
          </a:extLst>
        </xdr:cNvPr>
        <xdr:cNvPicPr>
          <a:picLocks noChangeAspect="1"/>
        </xdr:cNvPicPr>
      </xdr:nvPicPr>
      <xdr:blipFill>
        <a:blip xmlns:r="http://schemas.openxmlformats.org/officeDocument/2006/relationships" r:embed="rId4"/>
        <a:stretch>
          <a:fillRect/>
        </a:stretch>
      </xdr:blipFill>
      <xdr:spPr>
        <a:xfrm>
          <a:off x="5869305" y="2412365"/>
          <a:ext cx="548005" cy="933450"/>
        </a:xfrm>
        <a:prstGeom prst="rect">
          <a:avLst/>
        </a:prstGeom>
        <a:noFill/>
        <a:ln w="9525">
          <a:noFill/>
        </a:ln>
      </xdr:spPr>
    </xdr:pic>
    <xdr:clientData/>
  </xdr:twoCellAnchor>
  <xdr:twoCellAnchor editAs="oneCell">
    <xdr:from>
      <xdr:col>10</xdr:col>
      <xdr:colOff>380365</xdr:colOff>
      <xdr:row>5</xdr:row>
      <xdr:rowOff>315595</xdr:rowOff>
    </xdr:from>
    <xdr:to>
      <xdr:col>11</xdr:col>
      <xdr:colOff>434340</xdr:colOff>
      <xdr:row>6</xdr:row>
      <xdr:rowOff>939165</xdr:rowOff>
    </xdr:to>
    <xdr:pic>
      <xdr:nvPicPr>
        <xdr:cNvPr id="6" name="Picture 5">
          <a:extLst>
            <a:ext uri="{FF2B5EF4-FFF2-40B4-BE49-F238E27FC236}">
              <a16:creationId xmlns:a16="http://schemas.microsoft.com/office/drawing/2014/main" id="{00000000-0008-0000-0400-000006000000}"/>
            </a:ext>
          </a:extLst>
        </xdr:cNvPr>
        <xdr:cNvPicPr>
          <a:picLocks noChangeAspect="1"/>
        </xdr:cNvPicPr>
      </xdr:nvPicPr>
      <xdr:blipFill>
        <a:blip xmlns:r="http://schemas.openxmlformats.org/officeDocument/2006/relationships" r:embed="rId5"/>
        <a:stretch>
          <a:fillRect/>
        </a:stretch>
      </xdr:blipFill>
      <xdr:spPr>
        <a:xfrm>
          <a:off x="7184390" y="2411095"/>
          <a:ext cx="711200" cy="941070"/>
        </a:xfrm>
        <a:prstGeom prst="rect">
          <a:avLst/>
        </a:prstGeom>
        <a:noFill/>
        <a:ln w="9525">
          <a:noFill/>
        </a:ln>
      </xdr:spPr>
    </xdr:pic>
    <xdr:clientData/>
  </xdr:twoCellAnchor>
  <xdr:twoCellAnchor editAs="oneCell">
    <xdr:from>
      <xdr:col>12</xdr:col>
      <xdr:colOff>378460</xdr:colOff>
      <xdr:row>6</xdr:row>
      <xdr:rowOff>30480</xdr:rowOff>
    </xdr:from>
    <xdr:to>
      <xdr:col>13</xdr:col>
      <xdr:colOff>408940</xdr:colOff>
      <xdr:row>6</xdr:row>
      <xdr:rowOff>956310</xdr:rowOff>
    </xdr:to>
    <xdr:pic>
      <xdr:nvPicPr>
        <xdr:cNvPr id="7" name="Picture 6">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6"/>
        <a:stretch>
          <a:fillRect/>
        </a:stretch>
      </xdr:blipFill>
      <xdr:spPr>
        <a:xfrm>
          <a:off x="8496935" y="2443480"/>
          <a:ext cx="687705" cy="925830"/>
        </a:xfrm>
        <a:prstGeom prst="rect">
          <a:avLst/>
        </a:prstGeom>
        <a:noFill/>
        <a:ln w="9525">
          <a:noFill/>
        </a:ln>
      </xdr:spPr>
    </xdr:pic>
    <xdr:clientData/>
  </xdr:twoCellAnchor>
  <xdr:twoCellAnchor editAs="oneCell">
    <xdr:from>
      <xdr:col>13</xdr:col>
      <xdr:colOff>0</xdr:colOff>
      <xdr:row>0</xdr:row>
      <xdr:rowOff>0</xdr:rowOff>
    </xdr:from>
    <xdr:to>
      <xdr:col>13</xdr:col>
      <xdr:colOff>616585</xdr:colOff>
      <xdr:row>0</xdr:row>
      <xdr:rowOff>622300</xdr:rowOff>
    </xdr:to>
    <xdr:pic>
      <xdr:nvPicPr>
        <xdr:cNvPr id="8" name="Picture 7" descr="LOGO Z43 ĐẸP">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7"/>
        <a:stretch>
          <a:fillRect/>
        </a:stretch>
      </xdr:blipFill>
      <xdr:spPr>
        <a:xfrm>
          <a:off x="8775700" y="0"/>
          <a:ext cx="616585" cy="622300"/>
        </a:xfrm>
        <a:prstGeom prst="rect">
          <a:avLst/>
        </a:prstGeom>
      </xdr:spPr>
    </xdr:pic>
    <xdr:clientData/>
  </xdr:twoCellAnchor>
  <xdr:twoCellAnchor editAs="oneCell">
    <xdr:from>
      <xdr:col>11</xdr:col>
      <xdr:colOff>0</xdr:colOff>
      <xdr:row>56</xdr:row>
      <xdr:rowOff>0</xdr:rowOff>
    </xdr:from>
    <xdr:to>
      <xdr:col>13</xdr:col>
      <xdr:colOff>111760</xdr:colOff>
      <xdr:row>57</xdr:row>
      <xdr:rowOff>19685</xdr:rowOff>
    </xdr:to>
    <xdr:pic>
      <xdr:nvPicPr>
        <xdr:cNvPr id="11" name="Picture 10">
          <a:extLst>
            <a:ext uri="{FF2B5EF4-FFF2-40B4-BE49-F238E27FC236}">
              <a16:creationId xmlns:a16="http://schemas.microsoft.com/office/drawing/2014/main" id="{00000000-0008-0000-0400-00000B000000}"/>
            </a:ext>
          </a:extLst>
        </xdr:cNvPr>
        <xdr:cNvPicPr>
          <a:picLocks noChangeAspect="1"/>
        </xdr:cNvPicPr>
      </xdr:nvPicPr>
      <xdr:blipFill>
        <a:blip xmlns:r="http://schemas.openxmlformats.org/officeDocument/2006/relationships" r:embed="rId8"/>
        <a:stretch>
          <a:fillRect/>
        </a:stretch>
      </xdr:blipFill>
      <xdr:spPr>
        <a:xfrm>
          <a:off x="7461250" y="16014700"/>
          <a:ext cx="1426210" cy="400685"/>
        </a:xfrm>
        <a:prstGeom prst="rect">
          <a:avLst/>
        </a:prstGeom>
        <a:noFill/>
        <a:ln w="9525">
          <a:noFill/>
        </a:ln>
      </xdr:spPr>
    </xdr:pic>
    <xdr:clientData/>
  </xdr:twoCellAnchor>
</xdr:wsDr>
</file>

<file path=xl/drawings/drawing6.xml><?xml version="1.0" encoding="utf-8"?>
<xdr:wsDr xmlns:xdr="http://schemas.openxmlformats.org/drawingml/2006/spreadsheetDrawing" xmlns:a="http://schemas.openxmlformats.org/drawingml/2006/main">
  <xdr:twoCellAnchor>
    <xdr:from>
      <xdr:col>2</xdr:col>
      <xdr:colOff>190500</xdr:colOff>
      <xdr:row>4</xdr:row>
      <xdr:rowOff>0</xdr:rowOff>
    </xdr:from>
    <xdr:to>
      <xdr:col>3</xdr:col>
      <xdr:colOff>442595</xdr:colOff>
      <xdr:row>5</xdr:row>
      <xdr:rowOff>255270</xdr:rowOff>
    </xdr:to>
    <xdr:pic>
      <xdr:nvPicPr>
        <xdr:cNvPr id="2" name="IM 929">
          <a:extLst>
            <a:ext uri="{FF2B5EF4-FFF2-40B4-BE49-F238E27FC236}">
              <a16:creationId xmlns:a16="http://schemas.microsoft.com/office/drawing/2014/main" id="{00000000-0008-0000-0500-000002000000}"/>
            </a:ext>
          </a:extLst>
        </xdr:cNvPr>
        <xdr:cNvPicPr/>
      </xdr:nvPicPr>
      <xdr:blipFill>
        <a:blip xmlns:r="http://schemas.openxmlformats.org/officeDocument/2006/relationships" r:embed="rId1"/>
        <a:stretch>
          <a:fillRect/>
        </a:stretch>
      </xdr:blipFill>
      <xdr:spPr>
        <a:xfrm>
          <a:off x="1736725" y="1663700"/>
          <a:ext cx="909320" cy="1220470"/>
        </a:xfrm>
        <a:prstGeom prst="rect">
          <a:avLst/>
        </a:prstGeom>
      </xdr:spPr>
    </xdr:pic>
    <xdr:clientData/>
  </xdr:twoCellAnchor>
  <xdr:twoCellAnchor>
    <xdr:from>
      <xdr:col>4</xdr:col>
      <xdr:colOff>381000</xdr:colOff>
      <xdr:row>4</xdr:row>
      <xdr:rowOff>0</xdr:rowOff>
    </xdr:from>
    <xdr:to>
      <xdr:col>5</xdr:col>
      <xdr:colOff>360680</xdr:colOff>
      <xdr:row>5</xdr:row>
      <xdr:rowOff>283845</xdr:rowOff>
    </xdr:to>
    <xdr:pic>
      <xdr:nvPicPr>
        <xdr:cNvPr id="3" name="IM 930">
          <a:extLst>
            <a:ext uri="{FF2B5EF4-FFF2-40B4-BE49-F238E27FC236}">
              <a16:creationId xmlns:a16="http://schemas.microsoft.com/office/drawing/2014/main" id="{00000000-0008-0000-0500-000003000000}"/>
            </a:ext>
          </a:extLst>
        </xdr:cNvPr>
        <xdr:cNvPicPr/>
      </xdr:nvPicPr>
      <xdr:blipFill>
        <a:blip xmlns:r="http://schemas.openxmlformats.org/officeDocument/2006/relationships" r:embed="rId2"/>
        <a:stretch>
          <a:fillRect/>
        </a:stretch>
      </xdr:blipFill>
      <xdr:spPr>
        <a:xfrm>
          <a:off x="3241675" y="1663700"/>
          <a:ext cx="636905" cy="1249045"/>
        </a:xfrm>
        <a:prstGeom prst="rect">
          <a:avLst/>
        </a:prstGeom>
      </xdr:spPr>
    </xdr:pic>
    <xdr:clientData/>
  </xdr:twoCellAnchor>
  <xdr:twoCellAnchor>
    <xdr:from>
      <xdr:col>6</xdr:col>
      <xdr:colOff>381000</xdr:colOff>
      <xdr:row>4</xdr:row>
      <xdr:rowOff>0</xdr:rowOff>
    </xdr:from>
    <xdr:to>
      <xdr:col>7</xdr:col>
      <xdr:colOff>461010</xdr:colOff>
      <xdr:row>5</xdr:row>
      <xdr:rowOff>302260</xdr:rowOff>
    </xdr:to>
    <xdr:pic>
      <xdr:nvPicPr>
        <xdr:cNvPr id="4" name="IM 931">
          <a:extLst>
            <a:ext uri="{FF2B5EF4-FFF2-40B4-BE49-F238E27FC236}">
              <a16:creationId xmlns:a16="http://schemas.microsoft.com/office/drawing/2014/main" id="{00000000-0008-0000-0500-000004000000}"/>
            </a:ext>
          </a:extLst>
        </xdr:cNvPr>
        <xdr:cNvPicPr/>
      </xdr:nvPicPr>
      <xdr:blipFill>
        <a:blip xmlns:r="http://schemas.openxmlformats.org/officeDocument/2006/relationships" r:embed="rId3"/>
        <a:stretch>
          <a:fillRect/>
        </a:stretch>
      </xdr:blipFill>
      <xdr:spPr>
        <a:xfrm>
          <a:off x="4556125" y="1663700"/>
          <a:ext cx="737235" cy="1267460"/>
        </a:xfrm>
        <a:prstGeom prst="rect">
          <a:avLst/>
        </a:prstGeom>
      </xdr:spPr>
    </xdr:pic>
    <xdr:clientData/>
  </xdr:twoCellAnchor>
  <xdr:twoCellAnchor>
    <xdr:from>
      <xdr:col>8</xdr:col>
      <xdr:colOff>238125</xdr:colOff>
      <xdr:row>4</xdr:row>
      <xdr:rowOff>0</xdr:rowOff>
    </xdr:from>
    <xdr:to>
      <xdr:col>9</xdr:col>
      <xdr:colOff>384175</xdr:colOff>
      <xdr:row>6</xdr:row>
      <xdr:rowOff>0</xdr:rowOff>
    </xdr:to>
    <xdr:pic>
      <xdr:nvPicPr>
        <xdr:cNvPr id="5" name="IM 932">
          <a:extLst>
            <a:ext uri="{FF2B5EF4-FFF2-40B4-BE49-F238E27FC236}">
              <a16:creationId xmlns:a16="http://schemas.microsoft.com/office/drawing/2014/main" id="{00000000-0008-0000-0500-000005000000}"/>
            </a:ext>
          </a:extLst>
        </xdr:cNvPr>
        <xdr:cNvPicPr/>
      </xdr:nvPicPr>
      <xdr:blipFill>
        <a:blip xmlns:r="http://schemas.openxmlformats.org/officeDocument/2006/relationships" r:embed="rId4"/>
        <a:stretch>
          <a:fillRect/>
        </a:stretch>
      </xdr:blipFill>
      <xdr:spPr>
        <a:xfrm>
          <a:off x="5727700" y="1663700"/>
          <a:ext cx="803275" cy="1282700"/>
        </a:xfrm>
        <a:prstGeom prst="rect">
          <a:avLst/>
        </a:prstGeom>
      </xdr:spPr>
    </xdr:pic>
    <xdr:clientData/>
  </xdr:twoCellAnchor>
  <xdr:twoCellAnchor>
    <xdr:from>
      <xdr:col>10</xdr:col>
      <xdr:colOff>302260</xdr:colOff>
      <xdr:row>4</xdr:row>
      <xdr:rowOff>0</xdr:rowOff>
    </xdr:from>
    <xdr:to>
      <xdr:col>11</xdr:col>
      <xdr:colOff>358140</xdr:colOff>
      <xdr:row>5</xdr:row>
      <xdr:rowOff>269240</xdr:rowOff>
    </xdr:to>
    <xdr:pic>
      <xdr:nvPicPr>
        <xdr:cNvPr id="6" name="IM 933">
          <a:extLst>
            <a:ext uri="{FF2B5EF4-FFF2-40B4-BE49-F238E27FC236}">
              <a16:creationId xmlns:a16="http://schemas.microsoft.com/office/drawing/2014/main" id="{00000000-0008-0000-0500-000006000000}"/>
            </a:ext>
          </a:extLst>
        </xdr:cNvPr>
        <xdr:cNvPicPr/>
      </xdr:nvPicPr>
      <xdr:blipFill>
        <a:blip xmlns:r="http://schemas.openxmlformats.org/officeDocument/2006/relationships" r:embed="rId5"/>
        <a:stretch>
          <a:fillRect/>
        </a:stretch>
      </xdr:blipFill>
      <xdr:spPr>
        <a:xfrm>
          <a:off x="7106285" y="1663700"/>
          <a:ext cx="713105" cy="1234440"/>
        </a:xfrm>
        <a:prstGeom prst="rect">
          <a:avLst/>
        </a:prstGeom>
      </xdr:spPr>
    </xdr:pic>
    <xdr:clientData/>
  </xdr:twoCellAnchor>
  <xdr:twoCellAnchor>
    <xdr:from>
      <xdr:col>12</xdr:col>
      <xdr:colOff>190500</xdr:colOff>
      <xdr:row>4</xdr:row>
      <xdr:rowOff>0</xdr:rowOff>
    </xdr:from>
    <xdr:to>
      <xdr:col>13</xdr:col>
      <xdr:colOff>307340</xdr:colOff>
      <xdr:row>5</xdr:row>
      <xdr:rowOff>294005</xdr:rowOff>
    </xdr:to>
    <xdr:pic>
      <xdr:nvPicPr>
        <xdr:cNvPr id="7" name="IM 934">
          <a:extLst>
            <a:ext uri="{FF2B5EF4-FFF2-40B4-BE49-F238E27FC236}">
              <a16:creationId xmlns:a16="http://schemas.microsoft.com/office/drawing/2014/main" id="{00000000-0008-0000-0500-000007000000}"/>
            </a:ext>
          </a:extLst>
        </xdr:cNvPr>
        <xdr:cNvPicPr/>
      </xdr:nvPicPr>
      <xdr:blipFill>
        <a:blip xmlns:r="http://schemas.openxmlformats.org/officeDocument/2006/relationships" r:embed="rId6"/>
        <a:stretch>
          <a:fillRect/>
        </a:stretch>
      </xdr:blipFill>
      <xdr:spPr>
        <a:xfrm>
          <a:off x="8308975" y="1663700"/>
          <a:ext cx="774065" cy="1259205"/>
        </a:xfrm>
        <a:prstGeom prst="rect">
          <a:avLst/>
        </a:prstGeom>
      </xdr:spPr>
    </xdr:pic>
    <xdr:clientData/>
  </xdr:twoCellAnchor>
  <xdr:twoCellAnchor editAs="oneCell">
    <xdr:from>
      <xdr:col>13</xdr:col>
      <xdr:colOff>0</xdr:colOff>
      <xdr:row>0</xdr:row>
      <xdr:rowOff>0</xdr:rowOff>
    </xdr:from>
    <xdr:to>
      <xdr:col>13</xdr:col>
      <xdr:colOff>616585</xdr:colOff>
      <xdr:row>0</xdr:row>
      <xdr:rowOff>622300</xdr:rowOff>
    </xdr:to>
    <xdr:pic>
      <xdr:nvPicPr>
        <xdr:cNvPr id="8" name="Picture 7" descr="LOGO Z43 ĐẸP">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7"/>
        <a:stretch>
          <a:fillRect/>
        </a:stretch>
      </xdr:blipFill>
      <xdr:spPr>
        <a:xfrm>
          <a:off x="8775700" y="0"/>
          <a:ext cx="616585" cy="622300"/>
        </a:xfrm>
        <a:prstGeom prst="rect">
          <a:avLst/>
        </a:prstGeom>
      </xdr:spPr>
    </xdr:pic>
    <xdr:clientData/>
  </xdr:twoCellAnchor>
  <xdr:twoCellAnchor editAs="oneCell">
    <xdr:from>
      <xdr:col>11</xdr:col>
      <xdr:colOff>0</xdr:colOff>
      <xdr:row>49</xdr:row>
      <xdr:rowOff>0</xdr:rowOff>
    </xdr:from>
    <xdr:to>
      <xdr:col>13</xdr:col>
      <xdr:colOff>111760</xdr:colOff>
      <xdr:row>50</xdr:row>
      <xdr:rowOff>19685</xdr:rowOff>
    </xdr:to>
    <xdr:pic>
      <xdr:nvPicPr>
        <xdr:cNvPr id="10" name="Picture 9">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8"/>
        <a:stretch>
          <a:fillRect/>
        </a:stretch>
      </xdr:blipFill>
      <xdr:spPr>
        <a:xfrm>
          <a:off x="7461250" y="16049625"/>
          <a:ext cx="1426210" cy="400685"/>
        </a:xfrm>
        <a:prstGeom prst="rect">
          <a:avLst/>
        </a:prstGeom>
        <a:noFill/>
        <a:ln w="9525">
          <a:noFill/>
        </a:ln>
      </xdr:spPr>
    </xdr:pic>
    <xdr:clientData/>
  </xdr:twoCellAnchor>
</xdr:wsDr>
</file>

<file path=xl/drawings/drawing7.xml><?xml version="1.0" encoding="utf-8"?>
<xdr:wsDr xmlns:xdr="http://schemas.openxmlformats.org/drawingml/2006/spreadsheetDrawing" xmlns:a="http://schemas.openxmlformats.org/drawingml/2006/main">
  <xdr:twoCellAnchor>
    <xdr:from>
      <xdr:col>2</xdr:col>
      <xdr:colOff>190500</xdr:colOff>
      <xdr:row>4</xdr:row>
      <xdr:rowOff>0</xdr:rowOff>
    </xdr:from>
    <xdr:to>
      <xdr:col>3</xdr:col>
      <xdr:colOff>442595</xdr:colOff>
      <xdr:row>5</xdr:row>
      <xdr:rowOff>255270</xdr:rowOff>
    </xdr:to>
    <xdr:pic>
      <xdr:nvPicPr>
        <xdr:cNvPr id="2" name="IM 929">
          <a:extLst>
            <a:ext uri="{FF2B5EF4-FFF2-40B4-BE49-F238E27FC236}">
              <a16:creationId xmlns:a16="http://schemas.microsoft.com/office/drawing/2014/main" id="{00000000-0008-0000-0600-000002000000}"/>
            </a:ext>
          </a:extLst>
        </xdr:cNvPr>
        <xdr:cNvPicPr/>
      </xdr:nvPicPr>
      <xdr:blipFill>
        <a:blip xmlns:r="http://schemas.openxmlformats.org/officeDocument/2006/relationships" r:embed="rId1"/>
        <a:stretch>
          <a:fillRect/>
        </a:stretch>
      </xdr:blipFill>
      <xdr:spPr>
        <a:xfrm>
          <a:off x="1736725" y="1587500"/>
          <a:ext cx="909320" cy="1220470"/>
        </a:xfrm>
        <a:prstGeom prst="rect">
          <a:avLst/>
        </a:prstGeom>
      </xdr:spPr>
    </xdr:pic>
    <xdr:clientData/>
  </xdr:twoCellAnchor>
  <xdr:twoCellAnchor>
    <xdr:from>
      <xdr:col>4</xdr:col>
      <xdr:colOff>381000</xdr:colOff>
      <xdr:row>4</xdr:row>
      <xdr:rowOff>0</xdr:rowOff>
    </xdr:from>
    <xdr:to>
      <xdr:col>5</xdr:col>
      <xdr:colOff>360680</xdr:colOff>
      <xdr:row>5</xdr:row>
      <xdr:rowOff>283845</xdr:rowOff>
    </xdr:to>
    <xdr:pic>
      <xdr:nvPicPr>
        <xdr:cNvPr id="3" name="IM 930">
          <a:extLst>
            <a:ext uri="{FF2B5EF4-FFF2-40B4-BE49-F238E27FC236}">
              <a16:creationId xmlns:a16="http://schemas.microsoft.com/office/drawing/2014/main" id="{00000000-0008-0000-0600-000003000000}"/>
            </a:ext>
          </a:extLst>
        </xdr:cNvPr>
        <xdr:cNvPicPr/>
      </xdr:nvPicPr>
      <xdr:blipFill>
        <a:blip xmlns:r="http://schemas.openxmlformats.org/officeDocument/2006/relationships" r:embed="rId2"/>
        <a:stretch>
          <a:fillRect/>
        </a:stretch>
      </xdr:blipFill>
      <xdr:spPr>
        <a:xfrm>
          <a:off x="3241675" y="1587500"/>
          <a:ext cx="636905" cy="1249045"/>
        </a:xfrm>
        <a:prstGeom prst="rect">
          <a:avLst/>
        </a:prstGeom>
      </xdr:spPr>
    </xdr:pic>
    <xdr:clientData/>
  </xdr:twoCellAnchor>
  <xdr:twoCellAnchor>
    <xdr:from>
      <xdr:col>6</xdr:col>
      <xdr:colOff>381000</xdr:colOff>
      <xdr:row>4</xdr:row>
      <xdr:rowOff>0</xdr:rowOff>
    </xdr:from>
    <xdr:to>
      <xdr:col>7</xdr:col>
      <xdr:colOff>461010</xdr:colOff>
      <xdr:row>5</xdr:row>
      <xdr:rowOff>302260</xdr:rowOff>
    </xdr:to>
    <xdr:pic>
      <xdr:nvPicPr>
        <xdr:cNvPr id="4" name="IM 931">
          <a:extLst>
            <a:ext uri="{FF2B5EF4-FFF2-40B4-BE49-F238E27FC236}">
              <a16:creationId xmlns:a16="http://schemas.microsoft.com/office/drawing/2014/main" id="{00000000-0008-0000-0600-000004000000}"/>
            </a:ext>
          </a:extLst>
        </xdr:cNvPr>
        <xdr:cNvPicPr/>
      </xdr:nvPicPr>
      <xdr:blipFill>
        <a:blip xmlns:r="http://schemas.openxmlformats.org/officeDocument/2006/relationships" r:embed="rId3"/>
        <a:stretch>
          <a:fillRect/>
        </a:stretch>
      </xdr:blipFill>
      <xdr:spPr>
        <a:xfrm>
          <a:off x="4556125" y="1587500"/>
          <a:ext cx="737235" cy="1267460"/>
        </a:xfrm>
        <a:prstGeom prst="rect">
          <a:avLst/>
        </a:prstGeom>
      </xdr:spPr>
    </xdr:pic>
    <xdr:clientData/>
  </xdr:twoCellAnchor>
  <xdr:twoCellAnchor>
    <xdr:from>
      <xdr:col>8</xdr:col>
      <xdr:colOff>238125</xdr:colOff>
      <xdr:row>4</xdr:row>
      <xdr:rowOff>0</xdr:rowOff>
    </xdr:from>
    <xdr:to>
      <xdr:col>9</xdr:col>
      <xdr:colOff>384175</xdr:colOff>
      <xdr:row>6</xdr:row>
      <xdr:rowOff>0</xdr:rowOff>
    </xdr:to>
    <xdr:pic>
      <xdr:nvPicPr>
        <xdr:cNvPr id="5" name="IM 932">
          <a:extLst>
            <a:ext uri="{FF2B5EF4-FFF2-40B4-BE49-F238E27FC236}">
              <a16:creationId xmlns:a16="http://schemas.microsoft.com/office/drawing/2014/main" id="{00000000-0008-0000-0600-000005000000}"/>
            </a:ext>
          </a:extLst>
        </xdr:cNvPr>
        <xdr:cNvPicPr/>
      </xdr:nvPicPr>
      <xdr:blipFill>
        <a:blip xmlns:r="http://schemas.openxmlformats.org/officeDocument/2006/relationships" r:embed="rId4"/>
        <a:stretch>
          <a:fillRect/>
        </a:stretch>
      </xdr:blipFill>
      <xdr:spPr>
        <a:xfrm>
          <a:off x="5727700" y="1587500"/>
          <a:ext cx="803275" cy="1282700"/>
        </a:xfrm>
        <a:prstGeom prst="rect">
          <a:avLst/>
        </a:prstGeom>
      </xdr:spPr>
    </xdr:pic>
    <xdr:clientData/>
  </xdr:twoCellAnchor>
  <xdr:twoCellAnchor>
    <xdr:from>
      <xdr:col>10</xdr:col>
      <xdr:colOff>302260</xdr:colOff>
      <xdr:row>4</xdr:row>
      <xdr:rowOff>0</xdr:rowOff>
    </xdr:from>
    <xdr:to>
      <xdr:col>11</xdr:col>
      <xdr:colOff>358140</xdr:colOff>
      <xdr:row>5</xdr:row>
      <xdr:rowOff>269240</xdr:rowOff>
    </xdr:to>
    <xdr:pic>
      <xdr:nvPicPr>
        <xdr:cNvPr id="6" name="IM 933">
          <a:extLst>
            <a:ext uri="{FF2B5EF4-FFF2-40B4-BE49-F238E27FC236}">
              <a16:creationId xmlns:a16="http://schemas.microsoft.com/office/drawing/2014/main" id="{00000000-0008-0000-0600-000006000000}"/>
            </a:ext>
          </a:extLst>
        </xdr:cNvPr>
        <xdr:cNvPicPr/>
      </xdr:nvPicPr>
      <xdr:blipFill>
        <a:blip xmlns:r="http://schemas.openxmlformats.org/officeDocument/2006/relationships" r:embed="rId5"/>
        <a:stretch>
          <a:fillRect/>
        </a:stretch>
      </xdr:blipFill>
      <xdr:spPr>
        <a:xfrm>
          <a:off x="7106285" y="1587500"/>
          <a:ext cx="713105" cy="1234440"/>
        </a:xfrm>
        <a:prstGeom prst="rect">
          <a:avLst/>
        </a:prstGeom>
      </xdr:spPr>
    </xdr:pic>
    <xdr:clientData/>
  </xdr:twoCellAnchor>
  <xdr:twoCellAnchor>
    <xdr:from>
      <xdr:col>12</xdr:col>
      <xdr:colOff>190500</xdr:colOff>
      <xdr:row>4</xdr:row>
      <xdr:rowOff>0</xdr:rowOff>
    </xdr:from>
    <xdr:to>
      <xdr:col>13</xdr:col>
      <xdr:colOff>314325</xdr:colOff>
      <xdr:row>5</xdr:row>
      <xdr:rowOff>262890</xdr:rowOff>
    </xdr:to>
    <xdr:pic>
      <xdr:nvPicPr>
        <xdr:cNvPr id="7" name="IM 934">
          <a:extLst>
            <a:ext uri="{FF2B5EF4-FFF2-40B4-BE49-F238E27FC236}">
              <a16:creationId xmlns:a16="http://schemas.microsoft.com/office/drawing/2014/main" id="{00000000-0008-0000-0600-000007000000}"/>
            </a:ext>
          </a:extLst>
        </xdr:cNvPr>
        <xdr:cNvPicPr/>
      </xdr:nvPicPr>
      <xdr:blipFill>
        <a:blip xmlns:r="http://schemas.openxmlformats.org/officeDocument/2006/relationships" r:embed="rId6"/>
        <a:stretch>
          <a:fillRect/>
        </a:stretch>
      </xdr:blipFill>
      <xdr:spPr>
        <a:xfrm>
          <a:off x="8308975" y="1587500"/>
          <a:ext cx="781050" cy="1228090"/>
        </a:xfrm>
        <a:prstGeom prst="rect">
          <a:avLst/>
        </a:prstGeom>
      </xdr:spPr>
    </xdr:pic>
    <xdr:clientData/>
  </xdr:twoCellAnchor>
  <xdr:twoCellAnchor editAs="oneCell">
    <xdr:from>
      <xdr:col>13</xdr:col>
      <xdr:colOff>0</xdr:colOff>
      <xdr:row>0</xdr:row>
      <xdr:rowOff>0</xdr:rowOff>
    </xdr:from>
    <xdr:to>
      <xdr:col>13</xdr:col>
      <xdr:colOff>616585</xdr:colOff>
      <xdr:row>0</xdr:row>
      <xdr:rowOff>622300</xdr:rowOff>
    </xdr:to>
    <xdr:pic>
      <xdr:nvPicPr>
        <xdr:cNvPr id="8" name="Picture 7" descr="LOGO Z43 ĐẸP">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7"/>
        <a:stretch>
          <a:fillRect/>
        </a:stretch>
      </xdr:blipFill>
      <xdr:spPr>
        <a:xfrm>
          <a:off x="8775700" y="0"/>
          <a:ext cx="616585" cy="622300"/>
        </a:xfrm>
        <a:prstGeom prst="rect">
          <a:avLst/>
        </a:prstGeom>
      </xdr:spPr>
    </xdr:pic>
    <xdr:clientData/>
  </xdr:twoCellAnchor>
  <xdr:twoCellAnchor editAs="oneCell">
    <xdr:from>
      <xdr:col>11</xdr:col>
      <xdr:colOff>0</xdr:colOff>
      <xdr:row>50</xdr:row>
      <xdr:rowOff>0</xdr:rowOff>
    </xdr:from>
    <xdr:to>
      <xdr:col>13</xdr:col>
      <xdr:colOff>111760</xdr:colOff>
      <xdr:row>51</xdr:row>
      <xdr:rowOff>19685</xdr:rowOff>
    </xdr:to>
    <xdr:pic>
      <xdr:nvPicPr>
        <xdr:cNvPr id="10" name="Picture 9">
          <a:extLst>
            <a:ext uri="{FF2B5EF4-FFF2-40B4-BE49-F238E27FC236}">
              <a16:creationId xmlns:a16="http://schemas.microsoft.com/office/drawing/2014/main" id="{00000000-0008-0000-0600-00000A000000}"/>
            </a:ext>
          </a:extLst>
        </xdr:cNvPr>
        <xdr:cNvPicPr>
          <a:picLocks noChangeAspect="1"/>
        </xdr:cNvPicPr>
      </xdr:nvPicPr>
      <xdr:blipFill>
        <a:blip xmlns:r="http://schemas.openxmlformats.org/officeDocument/2006/relationships" r:embed="rId8"/>
        <a:stretch>
          <a:fillRect/>
        </a:stretch>
      </xdr:blipFill>
      <xdr:spPr>
        <a:xfrm>
          <a:off x="7461250" y="16002000"/>
          <a:ext cx="1426210" cy="40068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xdr:from>
      <xdr:col>2</xdr:col>
      <xdr:colOff>254635</xdr:colOff>
      <xdr:row>18</xdr:row>
      <xdr:rowOff>12700</xdr:rowOff>
    </xdr:from>
    <xdr:to>
      <xdr:col>4</xdr:col>
      <xdr:colOff>269240</xdr:colOff>
      <xdr:row>18</xdr:row>
      <xdr:rowOff>1801495</xdr:rowOff>
    </xdr:to>
    <xdr:pic>
      <xdr:nvPicPr>
        <xdr:cNvPr id="2" name="IM 975">
          <a:extLst>
            <a:ext uri="{FF2B5EF4-FFF2-40B4-BE49-F238E27FC236}">
              <a16:creationId xmlns:a16="http://schemas.microsoft.com/office/drawing/2014/main" id="{00000000-0008-0000-0700-000002000000}"/>
            </a:ext>
          </a:extLst>
        </xdr:cNvPr>
        <xdr:cNvPicPr/>
      </xdr:nvPicPr>
      <xdr:blipFill>
        <a:blip xmlns:r="http://schemas.openxmlformats.org/officeDocument/2006/relationships" r:embed="rId1"/>
        <a:stretch>
          <a:fillRect/>
        </a:stretch>
      </xdr:blipFill>
      <xdr:spPr>
        <a:xfrm>
          <a:off x="1800860" y="6108700"/>
          <a:ext cx="1329055" cy="1788795"/>
        </a:xfrm>
        <a:prstGeom prst="rect">
          <a:avLst/>
        </a:prstGeom>
      </xdr:spPr>
    </xdr:pic>
    <xdr:clientData/>
  </xdr:twoCellAnchor>
  <xdr:twoCellAnchor>
    <xdr:from>
      <xdr:col>5</xdr:col>
      <xdr:colOff>291465</xdr:colOff>
      <xdr:row>18</xdr:row>
      <xdr:rowOff>69850</xdr:rowOff>
    </xdr:from>
    <xdr:to>
      <xdr:col>7</xdr:col>
      <xdr:colOff>293370</xdr:colOff>
      <xdr:row>18</xdr:row>
      <xdr:rowOff>1843405</xdr:rowOff>
    </xdr:to>
    <xdr:pic>
      <xdr:nvPicPr>
        <xdr:cNvPr id="3" name="IM 976">
          <a:extLst>
            <a:ext uri="{FF2B5EF4-FFF2-40B4-BE49-F238E27FC236}">
              <a16:creationId xmlns:a16="http://schemas.microsoft.com/office/drawing/2014/main" id="{00000000-0008-0000-0700-000003000000}"/>
            </a:ext>
          </a:extLst>
        </xdr:cNvPr>
        <xdr:cNvPicPr/>
      </xdr:nvPicPr>
      <xdr:blipFill>
        <a:blip xmlns:r="http://schemas.openxmlformats.org/officeDocument/2006/relationships" r:embed="rId2"/>
        <a:stretch>
          <a:fillRect/>
        </a:stretch>
      </xdr:blipFill>
      <xdr:spPr>
        <a:xfrm>
          <a:off x="3809365" y="6165850"/>
          <a:ext cx="1316355" cy="1773555"/>
        </a:xfrm>
        <a:prstGeom prst="rect">
          <a:avLst/>
        </a:prstGeom>
      </xdr:spPr>
    </xdr:pic>
    <xdr:clientData/>
  </xdr:twoCellAnchor>
  <xdr:twoCellAnchor>
    <xdr:from>
      <xdr:col>8</xdr:col>
      <xdr:colOff>83185</xdr:colOff>
      <xdr:row>18</xdr:row>
      <xdr:rowOff>57785</xdr:rowOff>
    </xdr:from>
    <xdr:to>
      <xdr:col>10</xdr:col>
      <xdr:colOff>593090</xdr:colOff>
      <xdr:row>18</xdr:row>
      <xdr:rowOff>1719580</xdr:rowOff>
    </xdr:to>
    <xdr:pic>
      <xdr:nvPicPr>
        <xdr:cNvPr id="4" name="IM 977">
          <a:extLst>
            <a:ext uri="{FF2B5EF4-FFF2-40B4-BE49-F238E27FC236}">
              <a16:creationId xmlns:a16="http://schemas.microsoft.com/office/drawing/2014/main" id="{00000000-0008-0000-0700-000004000000}"/>
            </a:ext>
          </a:extLst>
        </xdr:cNvPr>
        <xdr:cNvPicPr/>
      </xdr:nvPicPr>
      <xdr:blipFill>
        <a:blip xmlns:r="http://schemas.openxmlformats.org/officeDocument/2006/relationships" r:embed="rId3"/>
        <a:stretch>
          <a:fillRect/>
        </a:stretch>
      </xdr:blipFill>
      <xdr:spPr>
        <a:xfrm>
          <a:off x="5572760" y="6153785"/>
          <a:ext cx="1824355" cy="1661795"/>
        </a:xfrm>
        <a:prstGeom prst="rect">
          <a:avLst/>
        </a:prstGeom>
      </xdr:spPr>
    </xdr:pic>
    <xdr:clientData/>
  </xdr:twoCellAnchor>
  <xdr:twoCellAnchor>
    <xdr:from>
      <xdr:col>11</xdr:col>
      <xdr:colOff>381000</xdr:colOff>
      <xdr:row>18</xdr:row>
      <xdr:rowOff>24765</xdr:rowOff>
    </xdr:from>
    <xdr:to>
      <xdr:col>13</xdr:col>
      <xdr:colOff>239395</xdr:colOff>
      <xdr:row>18</xdr:row>
      <xdr:rowOff>1857375</xdr:rowOff>
    </xdr:to>
    <xdr:pic>
      <xdr:nvPicPr>
        <xdr:cNvPr id="5" name="IM 978">
          <a:extLst>
            <a:ext uri="{FF2B5EF4-FFF2-40B4-BE49-F238E27FC236}">
              <a16:creationId xmlns:a16="http://schemas.microsoft.com/office/drawing/2014/main" id="{00000000-0008-0000-0700-000005000000}"/>
            </a:ext>
          </a:extLst>
        </xdr:cNvPr>
        <xdr:cNvPicPr/>
      </xdr:nvPicPr>
      <xdr:blipFill>
        <a:blip xmlns:r="http://schemas.openxmlformats.org/officeDocument/2006/relationships" r:embed="rId4"/>
        <a:stretch>
          <a:fillRect/>
        </a:stretch>
      </xdr:blipFill>
      <xdr:spPr>
        <a:xfrm>
          <a:off x="7842250" y="6120765"/>
          <a:ext cx="1172845" cy="1832610"/>
        </a:xfrm>
        <a:prstGeom prst="rect">
          <a:avLst/>
        </a:prstGeom>
      </xdr:spPr>
    </xdr:pic>
    <xdr:clientData/>
  </xdr:twoCellAnchor>
  <xdr:twoCellAnchor editAs="oneCell">
    <xdr:from>
      <xdr:col>13</xdr:col>
      <xdr:colOff>0</xdr:colOff>
      <xdr:row>0</xdr:row>
      <xdr:rowOff>0</xdr:rowOff>
    </xdr:from>
    <xdr:to>
      <xdr:col>13</xdr:col>
      <xdr:colOff>616585</xdr:colOff>
      <xdr:row>0</xdr:row>
      <xdr:rowOff>622300</xdr:rowOff>
    </xdr:to>
    <xdr:pic>
      <xdr:nvPicPr>
        <xdr:cNvPr id="6" name="Picture 5" descr="LOGO Z43 ĐẸP">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5"/>
        <a:stretch>
          <a:fillRect/>
        </a:stretch>
      </xdr:blipFill>
      <xdr:spPr>
        <a:xfrm>
          <a:off x="8775700" y="0"/>
          <a:ext cx="616585" cy="622300"/>
        </a:xfrm>
        <a:prstGeom prst="rect">
          <a:avLst/>
        </a:prstGeom>
      </xdr:spPr>
    </xdr:pic>
    <xdr:clientData/>
  </xdr:twoCellAnchor>
  <xdr:twoCellAnchor editAs="oneCell">
    <xdr:from>
      <xdr:col>11</xdr:col>
      <xdr:colOff>0</xdr:colOff>
      <xdr:row>50</xdr:row>
      <xdr:rowOff>0</xdr:rowOff>
    </xdr:from>
    <xdr:to>
      <xdr:col>13</xdr:col>
      <xdr:colOff>111760</xdr:colOff>
      <xdr:row>51</xdr:row>
      <xdr:rowOff>19685</xdr:rowOff>
    </xdr:to>
    <xdr:pic>
      <xdr:nvPicPr>
        <xdr:cNvPr id="8" name="Picture 7">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6"/>
        <a:stretch>
          <a:fillRect/>
        </a:stretch>
      </xdr:blipFill>
      <xdr:spPr>
        <a:xfrm>
          <a:off x="7461250" y="16036925"/>
          <a:ext cx="1426210" cy="400685"/>
        </a:xfrm>
        <a:prstGeom prst="rect">
          <a:avLst/>
        </a:prstGeom>
        <a:noFill/>
        <a:ln w="9525">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13</xdr:col>
      <xdr:colOff>0</xdr:colOff>
      <xdr:row>0</xdr:row>
      <xdr:rowOff>0</xdr:rowOff>
    </xdr:from>
    <xdr:to>
      <xdr:col>13</xdr:col>
      <xdr:colOff>616585</xdr:colOff>
      <xdr:row>0</xdr:row>
      <xdr:rowOff>622300</xdr:rowOff>
    </xdr:to>
    <xdr:pic>
      <xdr:nvPicPr>
        <xdr:cNvPr id="2" name="Picture 1" descr="LOGO Z43 ĐẸP">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8880475" y="0"/>
          <a:ext cx="616585" cy="622300"/>
        </a:xfrm>
        <a:prstGeom prst="rect">
          <a:avLst/>
        </a:prstGeom>
      </xdr:spPr>
    </xdr:pic>
    <xdr:clientData/>
  </xdr:twoCellAnchor>
  <xdr:twoCellAnchor editAs="oneCell">
    <xdr:from>
      <xdr:col>11</xdr:col>
      <xdr:colOff>0</xdr:colOff>
      <xdr:row>56</xdr:row>
      <xdr:rowOff>0</xdr:rowOff>
    </xdr:from>
    <xdr:to>
      <xdr:col>13</xdr:col>
      <xdr:colOff>111760</xdr:colOff>
      <xdr:row>57</xdr:row>
      <xdr:rowOff>19685</xdr:rowOff>
    </xdr:to>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7566025" y="16278225"/>
          <a:ext cx="1426210" cy="400685"/>
        </a:xfrm>
        <a:prstGeom prst="rect">
          <a:avLst/>
        </a:prstGeom>
        <a:noFill/>
        <a:ln w="9525">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13</xdr:col>
      <xdr:colOff>0</xdr:colOff>
      <xdr:row>0</xdr:row>
      <xdr:rowOff>0</xdr:rowOff>
    </xdr:from>
    <xdr:to>
      <xdr:col>13</xdr:col>
      <xdr:colOff>616585</xdr:colOff>
      <xdr:row>0</xdr:row>
      <xdr:rowOff>622300</xdr:rowOff>
    </xdr:to>
    <xdr:pic>
      <xdr:nvPicPr>
        <xdr:cNvPr id="2" name="Picture 1" descr="LOGO Z43 ĐẸP">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733790" y="0"/>
          <a:ext cx="616585" cy="622300"/>
        </a:xfrm>
        <a:prstGeom prst="rect">
          <a:avLst/>
        </a:prstGeom>
      </xdr:spPr>
    </xdr:pic>
    <xdr:clientData/>
  </xdr:twoCellAnchor>
  <xdr:twoCellAnchor editAs="oneCell">
    <xdr:from>
      <xdr:col>11</xdr:col>
      <xdr:colOff>0</xdr:colOff>
      <xdr:row>40</xdr:row>
      <xdr:rowOff>0</xdr:rowOff>
    </xdr:from>
    <xdr:to>
      <xdr:col>13</xdr:col>
      <xdr:colOff>120650</xdr:colOff>
      <xdr:row>41</xdr:row>
      <xdr:rowOff>19685</xdr:rowOff>
    </xdr:to>
    <xdr:pic>
      <xdr:nvPicPr>
        <xdr:cNvPr id="4" name="Picture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7426960" y="15824200"/>
          <a:ext cx="1427480" cy="400685"/>
        </a:xfrm>
        <a:prstGeom prst="rect">
          <a:avLst/>
        </a:prstGeom>
        <a:noFill/>
        <a:ln w="9525">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6</xdr:col>
      <xdr:colOff>15240</xdr:colOff>
      <xdr:row>22</xdr:row>
      <xdr:rowOff>110490</xdr:rowOff>
    </xdr:from>
    <xdr:to>
      <xdr:col>7</xdr:col>
      <xdr:colOff>533400</xdr:colOff>
      <xdr:row>24</xdr:row>
      <xdr:rowOff>148590</xdr:rowOff>
    </xdr:to>
    <xdr:pic>
      <xdr:nvPicPr>
        <xdr:cNvPr id="2" name="Picture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4175125" y="8301990"/>
          <a:ext cx="1171575" cy="485775"/>
        </a:xfrm>
        <a:prstGeom prst="rect">
          <a:avLst/>
        </a:prstGeom>
        <a:noFill/>
        <a:ln w="9525">
          <a:noFill/>
        </a:ln>
      </xdr:spPr>
    </xdr:pic>
    <xdr:clientData/>
  </xdr:twoCellAnchor>
  <xdr:twoCellAnchor editAs="oneCell">
    <xdr:from>
      <xdr:col>13</xdr:col>
      <xdr:colOff>0</xdr:colOff>
      <xdr:row>0</xdr:row>
      <xdr:rowOff>0</xdr:rowOff>
    </xdr:from>
    <xdr:to>
      <xdr:col>13</xdr:col>
      <xdr:colOff>616585</xdr:colOff>
      <xdr:row>0</xdr:row>
      <xdr:rowOff>622300</xdr:rowOff>
    </xdr:to>
    <xdr:pic>
      <xdr:nvPicPr>
        <xdr:cNvPr id="3" name="Picture 2" descr="LOGO Z43 ĐẸP">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8733790" y="0"/>
          <a:ext cx="616585" cy="622300"/>
        </a:xfrm>
        <a:prstGeom prst="rect">
          <a:avLst/>
        </a:prstGeom>
      </xdr:spPr>
    </xdr:pic>
    <xdr:clientData/>
  </xdr:twoCellAnchor>
  <xdr:twoCellAnchor editAs="oneCell">
    <xdr:from>
      <xdr:col>11</xdr:col>
      <xdr:colOff>0</xdr:colOff>
      <xdr:row>63</xdr:row>
      <xdr:rowOff>0</xdr:rowOff>
    </xdr:from>
    <xdr:to>
      <xdr:col>13</xdr:col>
      <xdr:colOff>120650</xdr:colOff>
      <xdr:row>64</xdr:row>
      <xdr:rowOff>19685</xdr:rowOff>
    </xdr:to>
    <xdr:pic>
      <xdr:nvPicPr>
        <xdr:cNvPr id="4" name="Picture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xfrm>
          <a:off x="7426960" y="16068675"/>
          <a:ext cx="1427480" cy="400685"/>
        </a:xfrm>
        <a:prstGeom prst="rect">
          <a:avLst/>
        </a:prstGeom>
        <a:noFill/>
        <a:ln w="9525">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5</xdr:row>
      <xdr:rowOff>0</xdr:rowOff>
    </xdr:from>
    <xdr:to>
      <xdr:col>14</xdr:col>
      <xdr:colOff>504825</xdr:colOff>
      <xdr:row>17</xdr:row>
      <xdr:rowOff>49530</xdr:rowOff>
    </xdr:to>
    <xdr:pic>
      <xdr:nvPicPr>
        <xdr:cNvPr id="3" name="Picture 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6141085" y="2041525"/>
          <a:ext cx="3053715" cy="2364105"/>
        </a:xfrm>
        <a:prstGeom prst="rect">
          <a:avLst/>
        </a:prstGeom>
        <a:noFill/>
        <a:ln w="9525">
          <a:noFill/>
        </a:ln>
      </xdr:spPr>
    </xdr:pic>
    <xdr:clientData/>
  </xdr:twoCellAnchor>
  <xdr:twoCellAnchor editAs="oneCell">
    <xdr:from>
      <xdr:col>12</xdr:col>
      <xdr:colOff>0</xdr:colOff>
      <xdr:row>71</xdr:row>
      <xdr:rowOff>0</xdr:rowOff>
    </xdr:from>
    <xdr:to>
      <xdr:col>14</xdr:col>
      <xdr:colOff>135890</xdr:colOff>
      <xdr:row>72</xdr:row>
      <xdr:rowOff>19685</xdr:rowOff>
    </xdr:to>
    <xdr:pic>
      <xdr:nvPicPr>
        <xdr:cNvPr id="4" name="Picture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stretch>
          <a:fillRect/>
        </a:stretch>
      </xdr:blipFill>
      <xdr:spPr>
        <a:xfrm>
          <a:off x="7398385" y="16075025"/>
          <a:ext cx="1427480" cy="400685"/>
        </a:xfrm>
        <a:prstGeom prst="rect">
          <a:avLst/>
        </a:prstGeom>
        <a:noFill/>
        <a:ln w="9525">
          <a:noFill/>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5</xdr:row>
      <xdr:rowOff>0</xdr:rowOff>
    </xdr:from>
    <xdr:to>
      <xdr:col>14</xdr:col>
      <xdr:colOff>504825</xdr:colOff>
      <xdr:row>17</xdr:row>
      <xdr:rowOff>49530</xdr:rowOff>
    </xdr:to>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xfrm>
          <a:off x="6141085" y="2041525"/>
          <a:ext cx="3053715" cy="2364105"/>
        </a:xfrm>
        <a:prstGeom prst="rect">
          <a:avLst/>
        </a:prstGeom>
        <a:noFill/>
        <a:ln w="9525">
          <a:noFill/>
        </a:ln>
      </xdr:spPr>
    </xdr:pic>
    <xdr:clientData/>
  </xdr:twoCellAnchor>
  <xdr:twoCellAnchor editAs="oneCell">
    <xdr:from>
      <xdr:col>12</xdr:col>
      <xdr:colOff>0</xdr:colOff>
      <xdr:row>64</xdr:row>
      <xdr:rowOff>0</xdr:rowOff>
    </xdr:from>
    <xdr:to>
      <xdr:col>14</xdr:col>
      <xdr:colOff>135890</xdr:colOff>
      <xdr:row>65</xdr:row>
      <xdr:rowOff>19685</xdr:rowOff>
    </xdr:to>
    <xdr:pic>
      <xdr:nvPicPr>
        <xdr:cNvPr id="4" name="Picture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a:stretch>
          <a:fillRect/>
        </a:stretch>
      </xdr:blipFill>
      <xdr:spPr>
        <a:xfrm>
          <a:off x="7398385" y="16138525"/>
          <a:ext cx="1427480" cy="400685"/>
        </a:xfrm>
        <a:prstGeom prst="rect">
          <a:avLst/>
        </a:prstGeom>
        <a:noFill/>
        <a:ln w="9525">
          <a:noFill/>
        </a:ln>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xfrm>
          <a:off x="8754110" y="0"/>
          <a:ext cx="616585" cy="622300"/>
        </a:xfrm>
        <a:prstGeom prst="rect">
          <a:avLst/>
        </a:prstGeom>
      </xdr:spPr>
    </xdr:pic>
    <xdr:clientData/>
  </xdr:twoCellAnchor>
  <xdr:twoCellAnchor editAs="oneCell">
    <xdr:from>
      <xdr:col>10</xdr:col>
      <xdr:colOff>0</xdr:colOff>
      <xdr:row>4</xdr:row>
      <xdr:rowOff>175260</xdr:rowOff>
    </xdr:from>
    <xdr:to>
      <xdr:col>14</xdr:col>
      <xdr:colOff>694690</xdr:colOff>
      <xdr:row>17</xdr:row>
      <xdr:rowOff>101600</xdr:rowOff>
    </xdr:to>
    <xdr:pic>
      <xdr:nvPicPr>
        <xdr:cNvPr id="3" name="Picture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xfrm>
          <a:off x="6205220" y="2026285"/>
          <a:ext cx="3243580" cy="2431415"/>
        </a:xfrm>
        <a:prstGeom prst="rect">
          <a:avLst/>
        </a:prstGeom>
        <a:noFill/>
        <a:ln w="9525">
          <a:noFill/>
        </a:ln>
      </xdr:spPr>
    </xdr:pic>
    <xdr:clientData/>
  </xdr:twoCellAnchor>
  <xdr:twoCellAnchor editAs="oneCell">
    <xdr:from>
      <xdr:col>12</xdr:col>
      <xdr:colOff>0</xdr:colOff>
      <xdr:row>60</xdr:row>
      <xdr:rowOff>0</xdr:rowOff>
    </xdr:from>
    <xdr:to>
      <xdr:col>14</xdr:col>
      <xdr:colOff>135890</xdr:colOff>
      <xdr:row>61</xdr:row>
      <xdr:rowOff>19685</xdr:rowOff>
    </xdr:to>
    <xdr:pic>
      <xdr:nvPicPr>
        <xdr:cNvPr id="4" name="Picture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xfrm>
          <a:off x="7462520" y="16138525"/>
          <a:ext cx="1427480" cy="400685"/>
        </a:xfrm>
        <a:prstGeom prst="rect">
          <a:avLst/>
        </a:prstGeom>
        <a:noFill/>
        <a:ln w="9525">
          <a:noFill/>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3</xdr:row>
      <xdr:rowOff>175260</xdr:rowOff>
    </xdr:from>
    <xdr:to>
      <xdr:col>14</xdr:col>
      <xdr:colOff>89535</xdr:colOff>
      <xdr:row>18</xdr:row>
      <xdr:rowOff>3175</xdr:rowOff>
    </xdr:to>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xfrm>
          <a:off x="6141085" y="1762760"/>
          <a:ext cx="2638425" cy="2723515"/>
        </a:xfrm>
        <a:prstGeom prst="rect">
          <a:avLst/>
        </a:prstGeom>
        <a:noFill/>
        <a:ln w="9525">
          <a:noFill/>
        </a:ln>
      </xdr:spPr>
    </xdr:pic>
    <xdr:clientData/>
  </xdr:twoCellAnchor>
  <xdr:twoCellAnchor editAs="oneCell">
    <xdr:from>
      <xdr:col>10</xdr:col>
      <xdr:colOff>0</xdr:colOff>
      <xdr:row>32</xdr:row>
      <xdr:rowOff>175260</xdr:rowOff>
    </xdr:from>
    <xdr:to>
      <xdr:col>14</xdr:col>
      <xdr:colOff>27305</xdr:colOff>
      <xdr:row>45</xdr:row>
      <xdr:rowOff>170180</xdr:rowOff>
    </xdr:to>
    <xdr:pic>
      <xdr:nvPicPr>
        <xdr:cNvPr id="4" name="Picture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stretch>
          <a:fillRect/>
        </a:stretch>
      </xdr:blipFill>
      <xdr:spPr>
        <a:xfrm>
          <a:off x="6141085" y="9700260"/>
          <a:ext cx="2576195" cy="2509520"/>
        </a:xfrm>
        <a:prstGeom prst="rect">
          <a:avLst/>
        </a:prstGeom>
        <a:noFill/>
        <a:ln w="9525">
          <a:noFill/>
        </a:ln>
      </xdr:spPr>
    </xdr:pic>
    <xdr:clientData/>
  </xdr:twoCellAnchor>
  <xdr:twoCellAnchor editAs="oneCell">
    <xdr:from>
      <xdr:col>12</xdr:col>
      <xdr:colOff>0</xdr:colOff>
      <xdr:row>59</xdr:row>
      <xdr:rowOff>0</xdr:rowOff>
    </xdr:from>
    <xdr:to>
      <xdr:col>14</xdr:col>
      <xdr:colOff>135890</xdr:colOff>
      <xdr:row>60</xdr:row>
      <xdr:rowOff>19685</xdr:rowOff>
    </xdr:to>
    <xdr:pic>
      <xdr:nvPicPr>
        <xdr:cNvPr id="5" name="Picture 4">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4"/>
        <a:stretch>
          <a:fillRect/>
        </a:stretch>
      </xdr:blipFill>
      <xdr:spPr>
        <a:xfrm>
          <a:off x="7398385" y="16129000"/>
          <a:ext cx="1427480" cy="400685"/>
        </a:xfrm>
        <a:prstGeom prst="rect">
          <a:avLst/>
        </a:prstGeom>
        <a:noFill/>
        <a:ln w="9525">
          <a:noFill/>
        </a:ln>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7620</xdr:colOff>
      <xdr:row>5</xdr:row>
      <xdr:rowOff>8890</xdr:rowOff>
    </xdr:from>
    <xdr:to>
      <xdr:col>14</xdr:col>
      <xdr:colOff>431165</xdr:colOff>
      <xdr:row>17</xdr:row>
      <xdr:rowOff>31750</xdr:rowOff>
    </xdr:to>
    <xdr:pic>
      <xdr:nvPicPr>
        <xdr:cNvPr id="3" name="Picture 2" descr="CF">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xfrm>
          <a:off x="6148705" y="2050415"/>
          <a:ext cx="2972435" cy="2346960"/>
        </a:xfrm>
        <a:prstGeom prst="rect">
          <a:avLst/>
        </a:prstGeom>
      </xdr:spPr>
    </xdr:pic>
    <xdr:clientData/>
  </xdr:twoCellAnchor>
  <xdr:twoCellAnchor editAs="oneCell">
    <xdr:from>
      <xdr:col>12</xdr:col>
      <xdr:colOff>0</xdr:colOff>
      <xdr:row>66</xdr:row>
      <xdr:rowOff>0</xdr:rowOff>
    </xdr:from>
    <xdr:to>
      <xdr:col>14</xdr:col>
      <xdr:colOff>135890</xdr:colOff>
      <xdr:row>67</xdr:row>
      <xdr:rowOff>19685</xdr:rowOff>
    </xdr:to>
    <xdr:pic>
      <xdr:nvPicPr>
        <xdr:cNvPr id="4" name="Picture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a:stretch>
          <a:fillRect/>
        </a:stretch>
      </xdr:blipFill>
      <xdr:spPr>
        <a:xfrm>
          <a:off x="7398385" y="16011525"/>
          <a:ext cx="1427480" cy="400685"/>
        </a:xfrm>
        <a:prstGeom prst="rect">
          <a:avLst/>
        </a:prstGeom>
        <a:noFill/>
        <a:ln w="9525">
          <a:noFill/>
        </a:ln>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4</xdr:row>
      <xdr:rowOff>189865</xdr:rowOff>
    </xdr:from>
    <xdr:to>
      <xdr:col>13</xdr:col>
      <xdr:colOff>551180</xdr:colOff>
      <xdr:row>17</xdr:row>
      <xdr:rowOff>128270</xdr:rowOff>
    </xdr:to>
    <xdr:pic>
      <xdr:nvPicPr>
        <xdr:cNvPr id="4" name="Picture 3">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2" r:link="rId3"/>
        <a:stretch>
          <a:fillRect/>
        </a:stretch>
      </xdr:blipFill>
      <xdr:spPr>
        <a:xfrm>
          <a:off x="6141085" y="2040890"/>
          <a:ext cx="2454275" cy="2453005"/>
        </a:xfrm>
        <a:prstGeom prst="rect">
          <a:avLst/>
        </a:prstGeom>
        <a:noFill/>
        <a:ln>
          <a:noFill/>
        </a:ln>
      </xdr:spPr>
    </xdr:pic>
    <xdr:clientData/>
  </xdr:twoCellAnchor>
  <xdr:twoCellAnchor editAs="oneCell">
    <xdr:from>
      <xdr:col>12</xdr:col>
      <xdr:colOff>0</xdr:colOff>
      <xdr:row>67</xdr:row>
      <xdr:rowOff>0</xdr:rowOff>
    </xdr:from>
    <xdr:to>
      <xdr:col>14</xdr:col>
      <xdr:colOff>135890</xdr:colOff>
      <xdr:row>68</xdr:row>
      <xdr:rowOff>19685</xdr:rowOff>
    </xdr:to>
    <xdr:pic>
      <xdr:nvPicPr>
        <xdr:cNvPr id="3" name="Picture 2">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4"/>
        <a:stretch>
          <a:fillRect/>
        </a:stretch>
      </xdr:blipFill>
      <xdr:spPr>
        <a:xfrm>
          <a:off x="7398385" y="15948025"/>
          <a:ext cx="1427480" cy="400685"/>
        </a:xfrm>
        <a:prstGeom prst="rect">
          <a:avLst/>
        </a:prstGeom>
        <a:noFill/>
        <a:ln w="9525">
          <a:noFill/>
        </a:ln>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4</xdr:row>
      <xdr:rowOff>189865</xdr:rowOff>
    </xdr:from>
    <xdr:to>
      <xdr:col>14</xdr:col>
      <xdr:colOff>542925</xdr:colOff>
      <xdr:row>18</xdr:row>
      <xdr:rowOff>1905</xdr:rowOff>
    </xdr:to>
    <xdr:pic>
      <xdr:nvPicPr>
        <xdr:cNvPr id="3" name="Picture 2" descr="CVx">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xfrm>
          <a:off x="6141085" y="2040890"/>
          <a:ext cx="3091815" cy="250761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10</xdr:col>
      <xdr:colOff>0</xdr:colOff>
      <xdr:row>4</xdr:row>
      <xdr:rowOff>189865</xdr:rowOff>
    </xdr:from>
    <xdr:to>
      <xdr:col>14</xdr:col>
      <xdr:colOff>541020</xdr:colOff>
      <xdr:row>18</xdr:row>
      <xdr:rowOff>0</xdr:rowOff>
    </xdr:to>
    <xdr:pic>
      <xdr:nvPicPr>
        <xdr:cNvPr id="2" name="Picture 1" descr="CVx">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6141085" y="2040890"/>
          <a:ext cx="3089910" cy="2505710"/>
        </a:xfrm>
        <a:prstGeom prst="rect">
          <a:avLst/>
        </a:prstGeom>
      </xdr:spPr>
    </xdr:pic>
    <xdr:clientData/>
  </xdr:twoCellAnchor>
  <xdr:twoCellAnchor editAs="oneCell">
    <xdr:from>
      <xdr:col>14</xdr:col>
      <xdr:colOff>0</xdr:colOff>
      <xdr:row>0</xdr:row>
      <xdr:rowOff>0</xdr:rowOff>
    </xdr:from>
    <xdr:to>
      <xdr:col>14</xdr:col>
      <xdr:colOff>616585</xdr:colOff>
      <xdr:row>0</xdr:row>
      <xdr:rowOff>622300</xdr:rowOff>
    </xdr:to>
    <xdr:pic>
      <xdr:nvPicPr>
        <xdr:cNvPr id="3" name="Picture 2" descr="LOGO Z43 ĐẸP">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xfrm>
          <a:off x="8689975" y="0"/>
          <a:ext cx="616585" cy="622300"/>
        </a:xfrm>
        <a:prstGeom prst="rect">
          <a:avLst/>
        </a:prstGeom>
      </xdr:spPr>
    </xdr:pic>
    <xdr:clientData/>
  </xdr:twoCellAnchor>
  <xdr:twoCellAnchor editAs="oneCell">
    <xdr:from>
      <xdr:col>12</xdr:col>
      <xdr:colOff>0</xdr:colOff>
      <xdr:row>64</xdr:row>
      <xdr:rowOff>0</xdr:rowOff>
    </xdr:from>
    <xdr:to>
      <xdr:col>14</xdr:col>
      <xdr:colOff>135890</xdr:colOff>
      <xdr:row>65</xdr:row>
      <xdr:rowOff>19685</xdr:rowOff>
    </xdr:to>
    <xdr:pic>
      <xdr:nvPicPr>
        <xdr:cNvPr id="4" name="Picture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xfrm>
          <a:off x="7398385" y="15884525"/>
          <a:ext cx="1427480" cy="400685"/>
        </a:xfrm>
        <a:prstGeom prst="rect">
          <a:avLst/>
        </a:prstGeom>
        <a:noFill/>
        <a:ln w="9525">
          <a:noFill/>
        </a:ln>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7620</xdr:colOff>
      <xdr:row>5</xdr:row>
      <xdr:rowOff>8890</xdr:rowOff>
    </xdr:from>
    <xdr:to>
      <xdr:col>14</xdr:col>
      <xdr:colOff>729615</xdr:colOff>
      <xdr:row>18</xdr:row>
      <xdr:rowOff>92075</xdr:rowOff>
    </xdr:to>
    <xdr:pic>
      <xdr:nvPicPr>
        <xdr:cNvPr id="3" name="Picture 2" descr="2CV">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xfrm>
          <a:off x="6148705" y="2050415"/>
          <a:ext cx="3270885" cy="2588260"/>
        </a:xfrm>
        <a:prstGeom prst="rect">
          <a:avLst/>
        </a:prstGeom>
      </xdr:spPr>
    </xdr:pic>
    <xdr:clientData/>
  </xdr:twoCellAnchor>
  <xdr:twoCellAnchor editAs="oneCell">
    <xdr:from>
      <xdr:col>12</xdr:col>
      <xdr:colOff>0</xdr:colOff>
      <xdr:row>71</xdr:row>
      <xdr:rowOff>0</xdr:rowOff>
    </xdr:from>
    <xdr:to>
      <xdr:col>14</xdr:col>
      <xdr:colOff>135890</xdr:colOff>
      <xdr:row>72</xdr:row>
      <xdr:rowOff>19685</xdr:rowOff>
    </xdr:to>
    <xdr:pic>
      <xdr:nvPicPr>
        <xdr:cNvPr id="4" name="Picture 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3"/>
        <a:stretch>
          <a:fillRect/>
        </a:stretch>
      </xdr:blipFill>
      <xdr:spPr>
        <a:xfrm>
          <a:off x="7398385" y="15948025"/>
          <a:ext cx="1427480" cy="400685"/>
        </a:xfrm>
        <a:prstGeom prst="rect">
          <a:avLst/>
        </a:prstGeom>
        <a:noFill/>
        <a:ln w="9525">
          <a:noFill/>
        </a:ln>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10</xdr:col>
      <xdr:colOff>7620</xdr:colOff>
      <xdr:row>5</xdr:row>
      <xdr:rowOff>8890</xdr:rowOff>
    </xdr:from>
    <xdr:to>
      <xdr:col>14</xdr:col>
      <xdr:colOff>681990</xdr:colOff>
      <xdr:row>18</xdr:row>
      <xdr:rowOff>53975</xdr:rowOff>
    </xdr:to>
    <xdr:pic>
      <xdr:nvPicPr>
        <xdr:cNvPr id="2" name="Picture 1" descr="TRCV">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6148705" y="2050415"/>
          <a:ext cx="3223260" cy="2550160"/>
        </a:xfrm>
        <a:prstGeom prst="rect">
          <a:avLst/>
        </a:prstGeom>
      </xdr:spPr>
    </xdr:pic>
    <xdr:clientData/>
  </xdr:twoCellAnchor>
  <xdr:twoCellAnchor editAs="oneCell">
    <xdr:from>
      <xdr:col>14</xdr:col>
      <xdr:colOff>0</xdr:colOff>
      <xdr:row>0</xdr:row>
      <xdr:rowOff>0</xdr:rowOff>
    </xdr:from>
    <xdr:to>
      <xdr:col>14</xdr:col>
      <xdr:colOff>616585</xdr:colOff>
      <xdr:row>0</xdr:row>
      <xdr:rowOff>622300</xdr:rowOff>
    </xdr:to>
    <xdr:pic>
      <xdr:nvPicPr>
        <xdr:cNvPr id="3" name="Picture 2" descr="LOGO Z43 ĐẸP">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8689975" y="0"/>
          <a:ext cx="616585" cy="622300"/>
        </a:xfrm>
        <a:prstGeom prst="rect">
          <a:avLst/>
        </a:prstGeom>
      </xdr:spPr>
    </xdr:pic>
    <xdr:clientData/>
  </xdr:twoCellAnchor>
  <xdr:twoCellAnchor editAs="oneCell">
    <xdr:from>
      <xdr:col>12</xdr:col>
      <xdr:colOff>0</xdr:colOff>
      <xdr:row>71</xdr:row>
      <xdr:rowOff>0</xdr:rowOff>
    </xdr:from>
    <xdr:to>
      <xdr:col>14</xdr:col>
      <xdr:colOff>135890</xdr:colOff>
      <xdr:row>72</xdr:row>
      <xdr:rowOff>19685</xdr:rowOff>
    </xdr:to>
    <xdr:pic>
      <xdr:nvPicPr>
        <xdr:cNvPr id="4" name="Picture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xfrm>
          <a:off x="7398385" y="15948025"/>
          <a:ext cx="1427480" cy="400685"/>
        </a:xfrm>
        <a:prstGeom prst="rect">
          <a:avLst/>
        </a:prstGeom>
        <a:noFill/>
        <a:ln w="9525">
          <a:noFill/>
        </a:ln>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10</xdr:col>
      <xdr:colOff>13970</xdr:colOff>
      <xdr:row>5</xdr:row>
      <xdr:rowOff>9525</xdr:rowOff>
    </xdr:from>
    <xdr:to>
      <xdr:col>14</xdr:col>
      <xdr:colOff>677545</xdr:colOff>
      <xdr:row>18</xdr:row>
      <xdr:rowOff>90170</xdr:rowOff>
    </xdr:to>
    <xdr:pic>
      <xdr:nvPicPr>
        <xdr:cNvPr id="2" name="Picture 1" descr="cv44">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stretch>
          <a:fillRect/>
        </a:stretch>
      </xdr:blipFill>
      <xdr:spPr>
        <a:xfrm>
          <a:off x="6155055" y="2051050"/>
          <a:ext cx="3212465" cy="2585720"/>
        </a:xfrm>
        <a:prstGeom prst="rect">
          <a:avLst/>
        </a:prstGeom>
      </xdr:spPr>
    </xdr:pic>
    <xdr:clientData/>
  </xdr:twoCellAnchor>
  <xdr:twoCellAnchor editAs="oneCell">
    <xdr:from>
      <xdr:col>14</xdr:col>
      <xdr:colOff>0</xdr:colOff>
      <xdr:row>0</xdr:row>
      <xdr:rowOff>0</xdr:rowOff>
    </xdr:from>
    <xdr:to>
      <xdr:col>14</xdr:col>
      <xdr:colOff>616585</xdr:colOff>
      <xdr:row>0</xdr:row>
      <xdr:rowOff>622300</xdr:rowOff>
    </xdr:to>
    <xdr:pic>
      <xdr:nvPicPr>
        <xdr:cNvPr id="3" name="Picture 2" descr="LOGO Z43 ĐẸP">
          <a:extLst>
            <a:ext uri="{FF2B5EF4-FFF2-40B4-BE49-F238E27FC236}">
              <a16:creationId xmlns:a16="http://schemas.microsoft.com/office/drawing/2014/main" id="{00000000-0008-0000-1500-000003000000}"/>
            </a:ext>
          </a:extLst>
        </xdr:cNvPr>
        <xdr:cNvPicPr>
          <a:picLocks noChangeAspect="1"/>
        </xdr:cNvPicPr>
      </xdr:nvPicPr>
      <xdr:blipFill>
        <a:blip xmlns:r="http://schemas.openxmlformats.org/officeDocument/2006/relationships" r:embed="rId2"/>
        <a:stretch>
          <a:fillRect/>
        </a:stretch>
      </xdr:blipFill>
      <xdr:spPr>
        <a:xfrm>
          <a:off x="8689975" y="0"/>
          <a:ext cx="616585" cy="622300"/>
        </a:xfrm>
        <a:prstGeom prst="rect">
          <a:avLst/>
        </a:prstGeom>
      </xdr:spPr>
    </xdr:pic>
    <xdr:clientData/>
  </xdr:twoCellAnchor>
  <xdr:twoCellAnchor editAs="oneCell">
    <xdr:from>
      <xdr:col>12</xdr:col>
      <xdr:colOff>0</xdr:colOff>
      <xdr:row>71</xdr:row>
      <xdr:rowOff>0</xdr:rowOff>
    </xdr:from>
    <xdr:to>
      <xdr:col>14</xdr:col>
      <xdr:colOff>135890</xdr:colOff>
      <xdr:row>72</xdr:row>
      <xdr:rowOff>19685</xdr:rowOff>
    </xdr:to>
    <xdr:pic>
      <xdr:nvPicPr>
        <xdr:cNvPr id="4" name="Picture 3">
          <a:extLst>
            <a:ext uri="{FF2B5EF4-FFF2-40B4-BE49-F238E27FC236}">
              <a16:creationId xmlns:a16="http://schemas.microsoft.com/office/drawing/2014/main" id="{00000000-0008-0000-1500-000004000000}"/>
            </a:ext>
          </a:extLst>
        </xdr:cNvPr>
        <xdr:cNvPicPr>
          <a:picLocks noChangeAspect="1"/>
        </xdr:cNvPicPr>
      </xdr:nvPicPr>
      <xdr:blipFill>
        <a:blip xmlns:r="http://schemas.openxmlformats.org/officeDocument/2006/relationships" r:embed="rId3"/>
        <a:stretch>
          <a:fillRect/>
        </a:stretch>
      </xdr:blipFill>
      <xdr:spPr>
        <a:xfrm>
          <a:off x="7398385" y="15948025"/>
          <a:ext cx="1427480" cy="400685"/>
        </a:xfrm>
        <a:prstGeom prst="rect">
          <a:avLst/>
        </a:prstGeom>
        <a:noFill/>
        <a:ln w="9525">
          <a:noFill/>
        </a:ln>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5</xdr:row>
      <xdr:rowOff>0</xdr:rowOff>
    </xdr:from>
    <xdr:to>
      <xdr:col>14</xdr:col>
      <xdr:colOff>447040</xdr:colOff>
      <xdr:row>17</xdr:row>
      <xdr:rowOff>163195</xdr:rowOff>
    </xdr:to>
    <xdr:pic>
      <xdr:nvPicPr>
        <xdr:cNvPr id="3" name="Picture 2" descr="CXV1">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xfrm>
          <a:off x="6141085" y="2041525"/>
          <a:ext cx="2995930" cy="247777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10</xdr:col>
      <xdr:colOff>0</xdr:colOff>
      <xdr:row>5</xdr:row>
      <xdr:rowOff>0</xdr:rowOff>
    </xdr:from>
    <xdr:to>
      <xdr:col>14</xdr:col>
      <xdr:colOff>543560</xdr:colOff>
      <xdr:row>18</xdr:row>
      <xdr:rowOff>152400</xdr:rowOff>
    </xdr:to>
    <xdr:pic>
      <xdr:nvPicPr>
        <xdr:cNvPr id="2" name="Picture 1" descr="CXV2">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6141085" y="2041525"/>
          <a:ext cx="3092450" cy="2657475"/>
        </a:xfrm>
        <a:prstGeom prst="rect">
          <a:avLst/>
        </a:prstGeom>
      </xdr:spPr>
    </xdr:pic>
    <xdr:clientData/>
  </xdr:twoCellAnchor>
  <xdr:twoCellAnchor editAs="oneCell">
    <xdr:from>
      <xdr:col>14</xdr:col>
      <xdr:colOff>0</xdr:colOff>
      <xdr:row>0</xdr:row>
      <xdr:rowOff>0</xdr:rowOff>
    </xdr:from>
    <xdr:to>
      <xdr:col>14</xdr:col>
      <xdr:colOff>616585</xdr:colOff>
      <xdr:row>0</xdr:row>
      <xdr:rowOff>622300</xdr:rowOff>
    </xdr:to>
    <xdr:pic>
      <xdr:nvPicPr>
        <xdr:cNvPr id="3" name="Picture 2" descr="LOGO Z43 ĐẸP">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xfrm>
          <a:off x="8689975" y="0"/>
          <a:ext cx="616585" cy="622300"/>
        </a:xfrm>
        <a:prstGeom prst="rect">
          <a:avLst/>
        </a:prstGeom>
      </xdr:spPr>
    </xdr:pic>
    <xdr:clientData/>
  </xdr:twoCellAnchor>
  <xdr:twoCellAnchor editAs="oneCell">
    <xdr:from>
      <xdr:col>12</xdr:col>
      <xdr:colOff>0</xdr:colOff>
      <xdr:row>65</xdr:row>
      <xdr:rowOff>0</xdr:rowOff>
    </xdr:from>
    <xdr:to>
      <xdr:col>14</xdr:col>
      <xdr:colOff>135890</xdr:colOff>
      <xdr:row>66</xdr:row>
      <xdr:rowOff>19685</xdr:rowOff>
    </xdr:to>
    <xdr:pic>
      <xdr:nvPicPr>
        <xdr:cNvPr id="4" name="Picture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xfrm>
          <a:off x="7398385" y="15948025"/>
          <a:ext cx="1427480" cy="400685"/>
        </a:xfrm>
        <a:prstGeom prst="rect">
          <a:avLst/>
        </a:prstGeom>
        <a:noFill/>
        <a:ln w="9525">
          <a:noFill/>
        </a:ln>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5</xdr:row>
      <xdr:rowOff>0</xdr:rowOff>
    </xdr:from>
    <xdr:to>
      <xdr:col>13</xdr:col>
      <xdr:colOff>513715</xdr:colOff>
      <xdr:row>14</xdr:row>
      <xdr:rowOff>164465</xdr:rowOff>
    </xdr:to>
    <xdr:pic>
      <xdr:nvPicPr>
        <xdr:cNvPr id="3" name="Picture 2" descr="CXV3">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xfrm>
          <a:off x="6141085" y="2041525"/>
          <a:ext cx="2416810" cy="189801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5</xdr:row>
      <xdr:rowOff>0</xdr:rowOff>
    </xdr:from>
    <xdr:to>
      <xdr:col>14</xdr:col>
      <xdr:colOff>577850</xdr:colOff>
      <xdr:row>17</xdr:row>
      <xdr:rowOff>101600</xdr:rowOff>
    </xdr:to>
    <xdr:pic>
      <xdr:nvPicPr>
        <xdr:cNvPr id="3" name="Picture 2" descr="CXV4">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xfrm>
          <a:off x="6141085" y="2041525"/>
          <a:ext cx="3126740" cy="2416175"/>
        </a:xfrm>
        <a:prstGeom prst="rect">
          <a:avLst/>
        </a:prstGeom>
      </xdr:spPr>
    </xdr:pic>
    <xdr:clientData/>
  </xdr:twoCellAnchor>
  <xdr:twoCellAnchor editAs="oneCell">
    <xdr:from>
      <xdr:col>12</xdr:col>
      <xdr:colOff>0</xdr:colOff>
      <xdr:row>65</xdr:row>
      <xdr:rowOff>0</xdr:rowOff>
    </xdr:from>
    <xdr:to>
      <xdr:col>14</xdr:col>
      <xdr:colOff>135890</xdr:colOff>
      <xdr:row>66</xdr:row>
      <xdr:rowOff>19685</xdr:rowOff>
    </xdr:to>
    <xdr:pic>
      <xdr:nvPicPr>
        <xdr:cNvPr id="4" name="Picture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xfrm>
          <a:off x="7398385" y="15948025"/>
          <a:ext cx="1427480" cy="400685"/>
        </a:xfrm>
        <a:prstGeom prst="rect">
          <a:avLst/>
        </a:prstGeom>
        <a:noFill/>
        <a:ln w="9525">
          <a:noFill/>
        </a:ln>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10</xdr:col>
      <xdr:colOff>7620</xdr:colOff>
      <xdr:row>5</xdr:row>
      <xdr:rowOff>8890</xdr:rowOff>
    </xdr:from>
    <xdr:to>
      <xdr:col>14</xdr:col>
      <xdr:colOff>92075</xdr:colOff>
      <xdr:row>15</xdr:row>
      <xdr:rowOff>118110</xdr:rowOff>
    </xdr:to>
    <xdr:pic>
      <xdr:nvPicPr>
        <xdr:cNvPr id="2" name="Picture 1" descr="CXV5">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6148705" y="2050415"/>
          <a:ext cx="2633345" cy="2033270"/>
        </a:xfrm>
        <a:prstGeom prst="rect">
          <a:avLst/>
        </a:prstGeom>
      </xdr:spPr>
    </xdr:pic>
    <xdr:clientData/>
  </xdr:twoCellAnchor>
  <xdr:twoCellAnchor editAs="oneCell">
    <xdr:from>
      <xdr:col>14</xdr:col>
      <xdr:colOff>0</xdr:colOff>
      <xdr:row>0</xdr:row>
      <xdr:rowOff>0</xdr:rowOff>
    </xdr:from>
    <xdr:to>
      <xdr:col>14</xdr:col>
      <xdr:colOff>616585</xdr:colOff>
      <xdr:row>0</xdr:row>
      <xdr:rowOff>622300</xdr:rowOff>
    </xdr:to>
    <xdr:pic>
      <xdr:nvPicPr>
        <xdr:cNvPr id="3" name="Picture 2" descr="LOGO Z43 ĐẸP">
          <a:extLst>
            <a:ext uri="{FF2B5EF4-FFF2-40B4-BE49-F238E27FC236}">
              <a16:creationId xmlns:a16="http://schemas.microsoft.com/office/drawing/2014/main" id="{00000000-0008-0000-1A00-000003000000}"/>
            </a:ext>
          </a:extLst>
        </xdr:cNvPr>
        <xdr:cNvPicPr>
          <a:picLocks noChangeAspect="1"/>
        </xdr:cNvPicPr>
      </xdr:nvPicPr>
      <xdr:blipFill>
        <a:blip xmlns:r="http://schemas.openxmlformats.org/officeDocument/2006/relationships" r:embed="rId2"/>
        <a:stretch>
          <a:fillRect/>
        </a:stretch>
      </xdr:blipFill>
      <xdr:spPr>
        <a:xfrm>
          <a:off x="8689975" y="0"/>
          <a:ext cx="616585" cy="622300"/>
        </a:xfrm>
        <a:prstGeom prst="rect">
          <a:avLst/>
        </a:prstGeom>
      </xdr:spPr>
    </xdr:pic>
    <xdr:clientData/>
  </xdr:twoCellAnchor>
  <xdr:twoCellAnchor editAs="oneCell">
    <xdr:from>
      <xdr:col>12</xdr:col>
      <xdr:colOff>0</xdr:colOff>
      <xdr:row>65</xdr:row>
      <xdr:rowOff>0</xdr:rowOff>
    </xdr:from>
    <xdr:to>
      <xdr:col>14</xdr:col>
      <xdr:colOff>135890</xdr:colOff>
      <xdr:row>66</xdr:row>
      <xdr:rowOff>19685</xdr:rowOff>
    </xdr:to>
    <xdr:pic>
      <xdr:nvPicPr>
        <xdr:cNvPr id="4" name="Picture 3">
          <a:extLst>
            <a:ext uri="{FF2B5EF4-FFF2-40B4-BE49-F238E27FC236}">
              <a16:creationId xmlns:a16="http://schemas.microsoft.com/office/drawing/2014/main" id="{00000000-0008-0000-1A00-000004000000}"/>
            </a:ext>
          </a:extLst>
        </xdr:cNvPr>
        <xdr:cNvPicPr>
          <a:picLocks noChangeAspect="1"/>
        </xdr:cNvPicPr>
      </xdr:nvPicPr>
      <xdr:blipFill>
        <a:blip xmlns:r="http://schemas.openxmlformats.org/officeDocument/2006/relationships" r:embed="rId3"/>
        <a:stretch>
          <a:fillRect/>
        </a:stretch>
      </xdr:blipFill>
      <xdr:spPr>
        <a:xfrm>
          <a:off x="7398385" y="15948025"/>
          <a:ext cx="1427480" cy="400685"/>
        </a:xfrm>
        <a:prstGeom prst="rect">
          <a:avLst/>
        </a:prstGeom>
        <a:noFill/>
        <a:ln w="9525">
          <a:noFill/>
        </a:ln>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13970</xdr:colOff>
      <xdr:row>5</xdr:row>
      <xdr:rowOff>6350</xdr:rowOff>
    </xdr:from>
    <xdr:to>
      <xdr:col>14</xdr:col>
      <xdr:colOff>276225</xdr:colOff>
      <xdr:row>16</xdr:row>
      <xdr:rowOff>63500</xdr:rowOff>
    </xdr:to>
    <xdr:pic>
      <xdr:nvPicPr>
        <xdr:cNvPr id="3" name="Picture 2" descr="CXV 3+1">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xfrm>
          <a:off x="6155055" y="2047875"/>
          <a:ext cx="2811145" cy="2181225"/>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13970</xdr:colOff>
      <xdr:row>5</xdr:row>
      <xdr:rowOff>6350</xdr:rowOff>
    </xdr:from>
    <xdr:to>
      <xdr:col>14</xdr:col>
      <xdr:colOff>354330</xdr:colOff>
      <xdr:row>16</xdr:row>
      <xdr:rowOff>127635</xdr:rowOff>
    </xdr:to>
    <xdr:pic>
      <xdr:nvPicPr>
        <xdr:cNvPr id="3" name="Picture 2" descr="CXV 4+1">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stretch>
          <a:fillRect/>
        </a:stretch>
      </xdr:blipFill>
      <xdr:spPr>
        <a:xfrm>
          <a:off x="6155055" y="2047875"/>
          <a:ext cx="2889250" cy="2245360"/>
        </a:xfrm>
        <a:prstGeom prst="rect">
          <a:avLst/>
        </a:prstGeom>
      </xdr:spPr>
    </xdr:pic>
    <xdr:clientData/>
  </xdr:twoCellAnchor>
  <xdr:twoCellAnchor editAs="oneCell">
    <xdr:from>
      <xdr:col>12</xdr:col>
      <xdr:colOff>0</xdr:colOff>
      <xdr:row>63</xdr:row>
      <xdr:rowOff>0</xdr:rowOff>
    </xdr:from>
    <xdr:to>
      <xdr:col>14</xdr:col>
      <xdr:colOff>135890</xdr:colOff>
      <xdr:row>64</xdr:row>
      <xdr:rowOff>19685</xdr:rowOff>
    </xdr:to>
    <xdr:pic>
      <xdr:nvPicPr>
        <xdr:cNvPr id="4" name="Picture 3">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3"/>
        <a:stretch>
          <a:fillRect/>
        </a:stretch>
      </xdr:blipFill>
      <xdr:spPr>
        <a:xfrm>
          <a:off x="7398385" y="16075025"/>
          <a:ext cx="1427480" cy="400685"/>
        </a:xfrm>
        <a:prstGeom prst="rect">
          <a:avLst/>
        </a:prstGeom>
        <a:noFill/>
        <a:ln w="9525">
          <a:noFill/>
        </a:ln>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10</xdr:col>
      <xdr:colOff>13970</xdr:colOff>
      <xdr:row>5</xdr:row>
      <xdr:rowOff>7620</xdr:rowOff>
    </xdr:from>
    <xdr:to>
      <xdr:col>14</xdr:col>
      <xdr:colOff>410845</xdr:colOff>
      <xdr:row>16</xdr:row>
      <xdr:rowOff>127635</xdr:rowOff>
    </xdr:to>
    <xdr:pic>
      <xdr:nvPicPr>
        <xdr:cNvPr id="2" name="Picture 1" descr="CXV 3+2">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xfrm>
          <a:off x="6155055" y="2049145"/>
          <a:ext cx="2945765" cy="2244090"/>
        </a:xfrm>
        <a:prstGeom prst="rect">
          <a:avLst/>
        </a:prstGeom>
      </xdr:spPr>
    </xdr:pic>
    <xdr:clientData/>
  </xdr:twoCellAnchor>
  <xdr:twoCellAnchor editAs="oneCell">
    <xdr:from>
      <xdr:col>14</xdr:col>
      <xdr:colOff>0</xdr:colOff>
      <xdr:row>0</xdr:row>
      <xdr:rowOff>0</xdr:rowOff>
    </xdr:from>
    <xdr:to>
      <xdr:col>14</xdr:col>
      <xdr:colOff>616585</xdr:colOff>
      <xdr:row>0</xdr:row>
      <xdr:rowOff>622300</xdr:rowOff>
    </xdr:to>
    <xdr:pic>
      <xdr:nvPicPr>
        <xdr:cNvPr id="3" name="Picture 2" descr="LOGO Z43 ĐẸP">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xfrm>
          <a:off x="8689975" y="0"/>
          <a:ext cx="616585" cy="622300"/>
        </a:xfrm>
        <a:prstGeom prst="rect">
          <a:avLst/>
        </a:prstGeom>
      </xdr:spPr>
    </xdr:pic>
    <xdr:clientData/>
  </xdr:twoCellAnchor>
  <xdr:twoCellAnchor editAs="oneCell">
    <xdr:from>
      <xdr:col>12</xdr:col>
      <xdr:colOff>0</xdr:colOff>
      <xdr:row>63</xdr:row>
      <xdr:rowOff>0</xdr:rowOff>
    </xdr:from>
    <xdr:to>
      <xdr:col>14</xdr:col>
      <xdr:colOff>135890</xdr:colOff>
      <xdr:row>64</xdr:row>
      <xdr:rowOff>19685</xdr:rowOff>
    </xdr:to>
    <xdr:pic>
      <xdr:nvPicPr>
        <xdr:cNvPr id="4" name="Picture 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a:stretch>
          <a:fillRect/>
        </a:stretch>
      </xdr:blipFill>
      <xdr:spPr>
        <a:xfrm>
          <a:off x="7398385" y="15948025"/>
          <a:ext cx="1427480" cy="400685"/>
        </a:xfrm>
        <a:prstGeom prst="rect">
          <a:avLst/>
        </a:prstGeom>
        <a:noFill/>
        <a:ln w="9525">
          <a:noFill/>
        </a:ln>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7620</xdr:colOff>
      <xdr:row>5</xdr:row>
      <xdr:rowOff>8890</xdr:rowOff>
    </xdr:from>
    <xdr:to>
      <xdr:col>14</xdr:col>
      <xdr:colOff>483870</xdr:colOff>
      <xdr:row>18</xdr:row>
      <xdr:rowOff>114300</xdr:rowOff>
    </xdr:to>
    <xdr:pic>
      <xdr:nvPicPr>
        <xdr:cNvPr id="3" name="Picture 2" descr="CVV1">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xfrm>
          <a:off x="6433820" y="2034540"/>
          <a:ext cx="3143250" cy="2461260"/>
        </a:xfrm>
        <a:prstGeom prst="rect">
          <a:avLst/>
        </a:prstGeom>
      </xdr:spPr>
    </xdr:pic>
    <xdr:clientData/>
  </xdr:twoCellAnchor>
  <xdr:twoCellAnchor editAs="oneCell">
    <xdr:from>
      <xdr:col>12</xdr:col>
      <xdr:colOff>0</xdr:colOff>
      <xdr:row>65</xdr:row>
      <xdr:rowOff>0</xdr:rowOff>
    </xdr:from>
    <xdr:to>
      <xdr:col>14</xdr:col>
      <xdr:colOff>135890</xdr:colOff>
      <xdr:row>66</xdr:row>
      <xdr:rowOff>19685</xdr:rowOff>
    </xdr:to>
    <xdr:pic>
      <xdr:nvPicPr>
        <xdr:cNvPr id="4" name="Picture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xfrm>
          <a:off x="7398385" y="15948025"/>
          <a:ext cx="1427480" cy="400685"/>
        </a:xfrm>
        <a:prstGeom prst="rect">
          <a:avLst/>
        </a:prstGeom>
        <a:noFill/>
        <a:ln w="9525">
          <a:noFill/>
        </a:ln>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7620</xdr:colOff>
      <xdr:row>5</xdr:row>
      <xdr:rowOff>8890</xdr:rowOff>
    </xdr:from>
    <xdr:to>
      <xdr:col>14</xdr:col>
      <xdr:colOff>431800</xdr:colOff>
      <xdr:row>18</xdr:row>
      <xdr:rowOff>12700</xdr:rowOff>
    </xdr:to>
    <xdr:pic>
      <xdr:nvPicPr>
        <xdr:cNvPr id="3" name="Picture 2" descr="CVV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a:stretch>
          <a:fillRect/>
        </a:stretch>
      </xdr:blipFill>
      <xdr:spPr>
        <a:xfrm>
          <a:off x="6148705" y="2050415"/>
          <a:ext cx="2973070" cy="2508885"/>
        </a:xfrm>
        <a:prstGeom prst="rect">
          <a:avLst/>
        </a:prstGeom>
      </xdr:spPr>
    </xdr:pic>
    <xdr:clientData/>
  </xdr:twoCellAnchor>
  <xdr:twoCellAnchor editAs="oneCell">
    <xdr:from>
      <xdr:col>12</xdr:col>
      <xdr:colOff>0</xdr:colOff>
      <xdr:row>65</xdr:row>
      <xdr:rowOff>0</xdr:rowOff>
    </xdr:from>
    <xdr:to>
      <xdr:col>14</xdr:col>
      <xdr:colOff>135890</xdr:colOff>
      <xdr:row>66</xdr:row>
      <xdr:rowOff>19685</xdr:rowOff>
    </xdr:to>
    <xdr:pic>
      <xdr:nvPicPr>
        <xdr:cNvPr id="4" name="Picture 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3"/>
        <a:stretch>
          <a:fillRect/>
        </a:stretch>
      </xdr:blipFill>
      <xdr:spPr>
        <a:xfrm>
          <a:off x="7398385" y="15948025"/>
          <a:ext cx="1427480" cy="400685"/>
        </a:xfrm>
        <a:prstGeom prst="rect">
          <a:avLst/>
        </a:prstGeom>
        <a:noFill/>
        <a:ln w="9525">
          <a:noFill/>
        </a:ln>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7620</xdr:colOff>
      <xdr:row>5</xdr:row>
      <xdr:rowOff>8889</xdr:rowOff>
    </xdr:from>
    <xdr:to>
      <xdr:col>14</xdr:col>
      <xdr:colOff>621665</xdr:colOff>
      <xdr:row>18</xdr:row>
      <xdr:rowOff>176695</xdr:rowOff>
    </xdr:to>
    <xdr:pic>
      <xdr:nvPicPr>
        <xdr:cNvPr id="3" name="Picture 2" descr="CVV3">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xfrm>
          <a:off x="6451490" y="2040889"/>
          <a:ext cx="3281045" cy="2520067"/>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13970</xdr:colOff>
      <xdr:row>5</xdr:row>
      <xdr:rowOff>7620</xdr:rowOff>
    </xdr:from>
    <xdr:to>
      <xdr:col>14</xdr:col>
      <xdr:colOff>558800</xdr:colOff>
      <xdr:row>17</xdr:row>
      <xdr:rowOff>40640</xdr:rowOff>
    </xdr:to>
    <xdr:pic>
      <xdr:nvPicPr>
        <xdr:cNvPr id="3" name="Picture 2" descr="CVV4">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xfrm>
          <a:off x="6155055" y="2049145"/>
          <a:ext cx="3093720" cy="2347595"/>
        </a:xfrm>
        <a:prstGeom prst="rect">
          <a:avLst/>
        </a:prstGeom>
      </xdr:spPr>
    </xdr:pic>
    <xdr:clientData/>
  </xdr:twoCellAnchor>
  <xdr:twoCellAnchor editAs="oneCell">
    <xdr:from>
      <xdr:col>12</xdr:col>
      <xdr:colOff>0</xdr:colOff>
      <xdr:row>65</xdr:row>
      <xdr:rowOff>0</xdr:rowOff>
    </xdr:from>
    <xdr:to>
      <xdr:col>14</xdr:col>
      <xdr:colOff>135890</xdr:colOff>
      <xdr:row>66</xdr:row>
      <xdr:rowOff>19685</xdr:rowOff>
    </xdr:to>
    <xdr:pic>
      <xdr:nvPicPr>
        <xdr:cNvPr id="4" name="Picture 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3"/>
        <a:stretch>
          <a:fillRect/>
        </a:stretch>
      </xdr:blipFill>
      <xdr:spPr>
        <a:xfrm>
          <a:off x="7398385" y="15948025"/>
          <a:ext cx="1427480" cy="400685"/>
        </a:xfrm>
        <a:prstGeom prst="rect">
          <a:avLst/>
        </a:prstGeom>
        <a:noFill/>
        <a:ln w="9525">
          <a:noFill/>
        </a:ln>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7620</xdr:colOff>
      <xdr:row>5</xdr:row>
      <xdr:rowOff>8890</xdr:rowOff>
    </xdr:from>
    <xdr:to>
      <xdr:col>14</xdr:col>
      <xdr:colOff>579120</xdr:colOff>
      <xdr:row>17</xdr:row>
      <xdr:rowOff>163195</xdr:rowOff>
    </xdr:to>
    <xdr:pic>
      <xdr:nvPicPr>
        <xdr:cNvPr id="3" name="Picture 2" descr="cvv5xx">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stretch>
          <a:fillRect/>
        </a:stretch>
      </xdr:blipFill>
      <xdr:spPr>
        <a:xfrm>
          <a:off x="6148705" y="2050415"/>
          <a:ext cx="3120390" cy="2468880"/>
        </a:xfrm>
        <a:prstGeom prst="rect">
          <a:avLst/>
        </a:prstGeom>
      </xdr:spPr>
    </xdr:pic>
    <xdr:clientData/>
  </xdr:twoCellAnchor>
  <xdr:twoCellAnchor editAs="oneCell">
    <xdr:from>
      <xdr:col>12</xdr:col>
      <xdr:colOff>0</xdr:colOff>
      <xdr:row>65</xdr:row>
      <xdr:rowOff>0</xdr:rowOff>
    </xdr:from>
    <xdr:to>
      <xdr:col>14</xdr:col>
      <xdr:colOff>135890</xdr:colOff>
      <xdr:row>66</xdr:row>
      <xdr:rowOff>19685</xdr:rowOff>
    </xdr:to>
    <xdr:pic>
      <xdr:nvPicPr>
        <xdr:cNvPr id="4" name="Picture 3">
          <a:extLst>
            <a:ext uri="{FF2B5EF4-FFF2-40B4-BE49-F238E27FC236}">
              <a16:creationId xmlns:a16="http://schemas.microsoft.com/office/drawing/2014/main" id="{00000000-0008-0000-2200-000004000000}"/>
            </a:ext>
          </a:extLst>
        </xdr:cNvPr>
        <xdr:cNvPicPr>
          <a:picLocks noChangeAspect="1"/>
        </xdr:cNvPicPr>
      </xdr:nvPicPr>
      <xdr:blipFill>
        <a:blip xmlns:r="http://schemas.openxmlformats.org/officeDocument/2006/relationships" r:embed="rId3"/>
        <a:stretch>
          <a:fillRect/>
        </a:stretch>
      </xdr:blipFill>
      <xdr:spPr>
        <a:xfrm>
          <a:off x="7398385" y="15948025"/>
          <a:ext cx="1427480" cy="400685"/>
        </a:xfrm>
        <a:prstGeom prst="rect">
          <a:avLst/>
        </a:prstGeom>
        <a:noFill/>
        <a:ln w="9525">
          <a:noFill/>
        </a:ln>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10</xdr:col>
      <xdr:colOff>7620</xdr:colOff>
      <xdr:row>5</xdr:row>
      <xdr:rowOff>8890</xdr:rowOff>
    </xdr:from>
    <xdr:to>
      <xdr:col>14</xdr:col>
      <xdr:colOff>547370</xdr:colOff>
      <xdr:row>17</xdr:row>
      <xdr:rowOff>106045</xdr:rowOff>
    </xdr:to>
    <xdr:pic>
      <xdr:nvPicPr>
        <xdr:cNvPr id="3" name="Picture 2" descr="cxv data">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xfrm>
          <a:off x="6164580" y="2050415"/>
          <a:ext cx="3088640" cy="2411730"/>
        </a:xfrm>
        <a:prstGeom prst="rect">
          <a:avLst/>
        </a:prstGeom>
      </xdr:spPr>
    </xdr:pic>
    <xdr:clientData/>
  </xdr:twoCellAnchor>
  <xdr:twoCellAnchor editAs="oneCell">
    <xdr:from>
      <xdr:col>12</xdr:col>
      <xdr:colOff>0</xdr:colOff>
      <xdr:row>67</xdr:row>
      <xdr:rowOff>0</xdr:rowOff>
    </xdr:from>
    <xdr:to>
      <xdr:col>14</xdr:col>
      <xdr:colOff>135890</xdr:colOff>
      <xdr:row>68</xdr:row>
      <xdr:rowOff>19685</xdr:rowOff>
    </xdr:to>
    <xdr:pic>
      <xdr:nvPicPr>
        <xdr:cNvPr id="4" name="Picture 3">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3"/>
        <a:stretch>
          <a:fillRect/>
        </a:stretch>
      </xdr:blipFill>
      <xdr:spPr>
        <a:xfrm>
          <a:off x="7414260" y="15948025"/>
          <a:ext cx="1427480" cy="400685"/>
        </a:xfrm>
        <a:prstGeom prst="rect">
          <a:avLst/>
        </a:prstGeom>
        <a:noFill/>
        <a:ln w="9525">
          <a:noFill/>
        </a:ln>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15</xdr:col>
      <xdr:colOff>0</xdr:colOff>
      <xdr:row>0</xdr:row>
      <xdr:rowOff>0</xdr:rowOff>
    </xdr:from>
    <xdr:to>
      <xdr:col>15</xdr:col>
      <xdr:colOff>616585</xdr:colOff>
      <xdr:row>0</xdr:row>
      <xdr:rowOff>622300</xdr:rowOff>
    </xdr:to>
    <xdr:pic>
      <xdr:nvPicPr>
        <xdr:cNvPr id="2" name="Picture 1" descr="LOGO Z43 ĐẸP">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11</xdr:col>
      <xdr:colOff>7620</xdr:colOff>
      <xdr:row>5</xdr:row>
      <xdr:rowOff>8890</xdr:rowOff>
    </xdr:from>
    <xdr:to>
      <xdr:col>15</xdr:col>
      <xdr:colOff>642620</xdr:colOff>
      <xdr:row>17</xdr:row>
      <xdr:rowOff>173990</xdr:rowOff>
    </xdr:to>
    <xdr:pic>
      <xdr:nvPicPr>
        <xdr:cNvPr id="3" name="Picture 2" descr="cxv dsta2x">
          <a:extLst>
            <a:ext uri="{FF2B5EF4-FFF2-40B4-BE49-F238E27FC236}">
              <a16:creationId xmlns:a16="http://schemas.microsoft.com/office/drawing/2014/main" id="{00000000-0008-0000-2400-000003000000}"/>
            </a:ext>
          </a:extLst>
        </xdr:cNvPr>
        <xdr:cNvPicPr>
          <a:picLocks noChangeAspect="1"/>
        </xdr:cNvPicPr>
      </xdr:nvPicPr>
      <xdr:blipFill>
        <a:blip xmlns:r="http://schemas.openxmlformats.org/officeDocument/2006/relationships" r:embed="rId2"/>
        <a:stretch>
          <a:fillRect/>
        </a:stretch>
      </xdr:blipFill>
      <xdr:spPr>
        <a:xfrm>
          <a:off x="6164580" y="2050415"/>
          <a:ext cx="3183890" cy="2479675"/>
        </a:xfrm>
        <a:prstGeom prst="rect">
          <a:avLst/>
        </a:prstGeom>
      </xdr:spPr>
    </xdr:pic>
    <xdr:clientData/>
  </xdr:twoCellAnchor>
  <xdr:twoCellAnchor editAs="oneCell">
    <xdr:from>
      <xdr:col>13</xdr:col>
      <xdr:colOff>0</xdr:colOff>
      <xdr:row>65</xdr:row>
      <xdr:rowOff>0</xdr:rowOff>
    </xdr:from>
    <xdr:to>
      <xdr:col>15</xdr:col>
      <xdr:colOff>135890</xdr:colOff>
      <xdr:row>66</xdr:row>
      <xdr:rowOff>19685</xdr:rowOff>
    </xdr:to>
    <xdr:pic>
      <xdr:nvPicPr>
        <xdr:cNvPr id="4" name="Picture 3">
          <a:extLst>
            <a:ext uri="{FF2B5EF4-FFF2-40B4-BE49-F238E27FC236}">
              <a16:creationId xmlns:a16="http://schemas.microsoft.com/office/drawing/2014/main" id="{00000000-0008-0000-2400-000004000000}"/>
            </a:ext>
          </a:extLst>
        </xdr:cNvPr>
        <xdr:cNvPicPr>
          <a:picLocks noChangeAspect="1"/>
        </xdr:cNvPicPr>
      </xdr:nvPicPr>
      <xdr:blipFill>
        <a:blip xmlns:r="http://schemas.openxmlformats.org/officeDocument/2006/relationships" r:embed="rId3"/>
        <a:stretch>
          <a:fillRect/>
        </a:stretch>
      </xdr:blipFill>
      <xdr:spPr>
        <a:xfrm>
          <a:off x="7414260" y="15948025"/>
          <a:ext cx="1427480" cy="400685"/>
        </a:xfrm>
        <a:prstGeom prst="rect">
          <a:avLst/>
        </a:prstGeom>
        <a:noFill/>
        <a:ln w="9525">
          <a:noFill/>
        </a:ln>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13</xdr:col>
      <xdr:colOff>0</xdr:colOff>
      <xdr:row>0</xdr:row>
      <xdr:rowOff>0</xdr:rowOff>
    </xdr:from>
    <xdr:to>
      <xdr:col>13</xdr:col>
      <xdr:colOff>616585</xdr:colOff>
      <xdr:row>0</xdr:row>
      <xdr:rowOff>622300</xdr:rowOff>
    </xdr:to>
    <xdr:pic>
      <xdr:nvPicPr>
        <xdr:cNvPr id="2" name="Picture 1" descr="LOGO Z43 ĐẸP">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9</xdr:col>
      <xdr:colOff>2540</xdr:colOff>
      <xdr:row>5</xdr:row>
      <xdr:rowOff>8890</xdr:rowOff>
    </xdr:from>
    <xdr:to>
      <xdr:col>13</xdr:col>
      <xdr:colOff>368934</xdr:colOff>
      <xdr:row>17</xdr:row>
      <xdr:rowOff>11430</xdr:rowOff>
    </xdr:to>
    <xdr:pic>
      <xdr:nvPicPr>
        <xdr:cNvPr id="3" name="Picture 2" descr="cxv dsta 3">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xfrm>
          <a:off x="6159500" y="2050415"/>
          <a:ext cx="2915285" cy="2317115"/>
        </a:xfrm>
        <a:prstGeom prst="rect">
          <a:avLst/>
        </a:prstGeom>
      </xdr:spPr>
    </xdr:pic>
    <xdr:clientData/>
  </xdr:twoCellAnchor>
  <xdr:twoCellAnchor editAs="oneCell">
    <xdr:from>
      <xdr:col>11</xdr:col>
      <xdr:colOff>0</xdr:colOff>
      <xdr:row>65</xdr:row>
      <xdr:rowOff>0</xdr:rowOff>
    </xdr:from>
    <xdr:to>
      <xdr:col>13</xdr:col>
      <xdr:colOff>135889</xdr:colOff>
      <xdr:row>66</xdr:row>
      <xdr:rowOff>19685</xdr:rowOff>
    </xdr:to>
    <xdr:pic>
      <xdr:nvPicPr>
        <xdr:cNvPr id="4" name="Picture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a:stretch>
          <a:fillRect/>
        </a:stretch>
      </xdr:blipFill>
      <xdr:spPr>
        <a:xfrm>
          <a:off x="7414260" y="15948025"/>
          <a:ext cx="1427480" cy="400685"/>
        </a:xfrm>
        <a:prstGeom prst="rect">
          <a:avLst/>
        </a:prstGeom>
        <a:noFill/>
        <a:ln w="9525">
          <a:noFill/>
        </a:ln>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9</xdr:col>
      <xdr:colOff>7620</xdr:colOff>
      <xdr:row>5</xdr:row>
      <xdr:rowOff>6985</xdr:rowOff>
    </xdr:from>
    <xdr:to>
      <xdr:col>13</xdr:col>
      <xdr:colOff>633729</xdr:colOff>
      <xdr:row>18</xdr:row>
      <xdr:rowOff>13970</xdr:rowOff>
    </xdr:to>
    <xdr:pic>
      <xdr:nvPicPr>
        <xdr:cNvPr id="2" name="Picture 1" descr="CXVDSTA4">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xfrm>
          <a:off x="6164580" y="2048510"/>
          <a:ext cx="3175000" cy="2512060"/>
        </a:xfrm>
        <a:prstGeom prst="rect">
          <a:avLst/>
        </a:prstGeom>
      </xdr:spPr>
    </xdr:pic>
    <xdr:clientData/>
  </xdr:twoCellAnchor>
  <xdr:twoCellAnchor editAs="oneCell">
    <xdr:from>
      <xdr:col>13</xdr:col>
      <xdr:colOff>0</xdr:colOff>
      <xdr:row>0</xdr:row>
      <xdr:rowOff>0</xdr:rowOff>
    </xdr:from>
    <xdr:to>
      <xdr:col>13</xdr:col>
      <xdr:colOff>616585</xdr:colOff>
      <xdr:row>0</xdr:row>
      <xdr:rowOff>622300</xdr:rowOff>
    </xdr:to>
    <xdr:pic>
      <xdr:nvPicPr>
        <xdr:cNvPr id="3" name="Picture 2" descr="LOGO Z43 ĐẸP">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xfrm>
          <a:off x="8705850" y="0"/>
          <a:ext cx="616585" cy="622300"/>
        </a:xfrm>
        <a:prstGeom prst="rect">
          <a:avLst/>
        </a:prstGeom>
      </xdr:spPr>
    </xdr:pic>
    <xdr:clientData/>
  </xdr:twoCellAnchor>
  <xdr:twoCellAnchor editAs="oneCell">
    <xdr:from>
      <xdr:col>11</xdr:col>
      <xdr:colOff>0</xdr:colOff>
      <xdr:row>65</xdr:row>
      <xdr:rowOff>0</xdr:rowOff>
    </xdr:from>
    <xdr:to>
      <xdr:col>13</xdr:col>
      <xdr:colOff>135889</xdr:colOff>
      <xdr:row>66</xdr:row>
      <xdr:rowOff>19685</xdr:rowOff>
    </xdr:to>
    <xdr:pic>
      <xdr:nvPicPr>
        <xdr:cNvPr id="4" name="Picture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xfrm>
          <a:off x="7414260" y="15948025"/>
          <a:ext cx="1427480" cy="400685"/>
        </a:xfrm>
        <a:prstGeom prst="rect">
          <a:avLst/>
        </a:prstGeom>
        <a:noFill/>
        <a:ln w="9525">
          <a:noFill/>
        </a:ln>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15</xdr:col>
      <xdr:colOff>0</xdr:colOff>
      <xdr:row>0</xdr:row>
      <xdr:rowOff>0</xdr:rowOff>
    </xdr:from>
    <xdr:to>
      <xdr:col>15</xdr:col>
      <xdr:colOff>616585</xdr:colOff>
      <xdr:row>0</xdr:row>
      <xdr:rowOff>622300</xdr:rowOff>
    </xdr:to>
    <xdr:pic>
      <xdr:nvPicPr>
        <xdr:cNvPr id="2" name="Picture 1" descr="LOGO Z43 ĐẸP">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11</xdr:col>
      <xdr:colOff>12700</xdr:colOff>
      <xdr:row>5</xdr:row>
      <xdr:rowOff>7620</xdr:rowOff>
    </xdr:from>
    <xdr:to>
      <xdr:col>15</xdr:col>
      <xdr:colOff>675640</xdr:colOff>
      <xdr:row>18</xdr:row>
      <xdr:rowOff>73660</xdr:rowOff>
    </xdr:to>
    <xdr:pic>
      <xdr:nvPicPr>
        <xdr:cNvPr id="3" name="Picture 2" descr="CXV DSTA 3+1">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xfrm>
          <a:off x="6169660" y="2049145"/>
          <a:ext cx="3211830" cy="2571115"/>
        </a:xfrm>
        <a:prstGeom prst="rect">
          <a:avLst/>
        </a:prstGeom>
      </xdr:spPr>
    </xdr:pic>
    <xdr:clientData/>
  </xdr:twoCellAnchor>
  <xdr:twoCellAnchor editAs="oneCell">
    <xdr:from>
      <xdr:col>13</xdr:col>
      <xdr:colOff>0</xdr:colOff>
      <xdr:row>63</xdr:row>
      <xdr:rowOff>0</xdr:rowOff>
    </xdr:from>
    <xdr:to>
      <xdr:col>15</xdr:col>
      <xdr:colOff>135890</xdr:colOff>
      <xdr:row>64</xdr:row>
      <xdr:rowOff>19685</xdr:rowOff>
    </xdr:to>
    <xdr:pic>
      <xdr:nvPicPr>
        <xdr:cNvPr id="4" name="Picture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a:stretch>
          <a:fillRect/>
        </a:stretch>
      </xdr:blipFill>
      <xdr:spPr>
        <a:xfrm>
          <a:off x="7414260" y="16075025"/>
          <a:ext cx="1427480" cy="400685"/>
        </a:xfrm>
        <a:prstGeom prst="rect">
          <a:avLst/>
        </a:prstGeom>
        <a:noFill/>
        <a:ln w="9525">
          <a:noFill/>
        </a:ln>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10</xdr:col>
      <xdr:colOff>7620</xdr:colOff>
      <xdr:row>5</xdr:row>
      <xdr:rowOff>8890</xdr:rowOff>
    </xdr:from>
    <xdr:to>
      <xdr:col>14</xdr:col>
      <xdr:colOff>547370</xdr:colOff>
      <xdr:row>17</xdr:row>
      <xdr:rowOff>106045</xdr:rowOff>
    </xdr:to>
    <xdr:pic>
      <xdr:nvPicPr>
        <xdr:cNvPr id="3" name="Picture 2" descr="cxv data">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a:stretch>
          <a:fillRect/>
        </a:stretch>
      </xdr:blipFill>
      <xdr:spPr>
        <a:xfrm>
          <a:off x="6164580" y="2050415"/>
          <a:ext cx="3088640" cy="2411730"/>
        </a:xfrm>
        <a:prstGeom prst="rect">
          <a:avLst/>
        </a:prstGeom>
      </xdr:spPr>
    </xdr:pic>
    <xdr:clientData/>
  </xdr:twoCellAnchor>
  <xdr:twoCellAnchor editAs="oneCell">
    <xdr:from>
      <xdr:col>12</xdr:col>
      <xdr:colOff>0</xdr:colOff>
      <xdr:row>67</xdr:row>
      <xdr:rowOff>0</xdr:rowOff>
    </xdr:from>
    <xdr:to>
      <xdr:col>14</xdr:col>
      <xdr:colOff>135890</xdr:colOff>
      <xdr:row>68</xdr:row>
      <xdr:rowOff>19685</xdr:rowOff>
    </xdr:to>
    <xdr:pic>
      <xdr:nvPicPr>
        <xdr:cNvPr id="4" name="Picture 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a:stretch>
          <a:fillRect/>
        </a:stretch>
      </xdr:blipFill>
      <xdr:spPr>
        <a:xfrm>
          <a:off x="7414260" y="15948025"/>
          <a:ext cx="1427480" cy="400685"/>
        </a:xfrm>
        <a:prstGeom prst="rect">
          <a:avLst/>
        </a:prstGeom>
        <a:noFill/>
        <a:ln w="9525">
          <a:noFill/>
        </a:ln>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10</xdr:col>
      <xdr:colOff>10795</xdr:colOff>
      <xdr:row>5</xdr:row>
      <xdr:rowOff>9525</xdr:rowOff>
    </xdr:from>
    <xdr:to>
      <xdr:col>14</xdr:col>
      <xdr:colOff>702945</xdr:colOff>
      <xdr:row>18</xdr:row>
      <xdr:rowOff>84455</xdr:rowOff>
    </xdr:to>
    <xdr:pic>
      <xdr:nvPicPr>
        <xdr:cNvPr id="3" name="Picture 2" descr="cvvdsta 2">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a:stretch>
          <a:fillRect/>
        </a:stretch>
      </xdr:blipFill>
      <xdr:spPr>
        <a:xfrm>
          <a:off x="6167755" y="2051050"/>
          <a:ext cx="3241040" cy="2580005"/>
        </a:xfrm>
        <a:prstGeom prst="rect">
          <a:avLst/>
        </a:prstGeom>
      </xdr:spPr>
    </xdr:pic>
    <xdr:clientData/>
  </xdr:twoCellAnchor>
  <xdr:twoCellAnchor editAs="oneCell">
    <xdr:from>
      <xdr:col>12</xdr:col>
      <xdr:colOff>0</xdr:colOff>
      <xdr:row>65</xdr:row>
      <xdr:rowOff>0</xdr:rowOff>
    </xdr:from>
    <xdr:to>
      <xdr:col>14</xdr:col>
      <xdr:colOff>135890</xdr:colOff>
      <xdr:row>66</xdr:row>
      <xdr:rowOff>19685</xdr:rowOff>
    </xdr:to>
    <xdr:pic>
      <xdr:nvPicPr>
        <xdr:cNvPr id="5" name="Picture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3"/>
        <a:stretch>
          <a:fillRect/>
        </a:stretch>
      </xdr:blipFill>
      <xdr:spPr>
        <a:xfrm>
          <a:off x="7414260" y="15948025"/>
          <a:ext cx="1427480" cy="400685"/>
        </a:xfrm>
        <a:prstGeom prst="rect">
          <a:avLst/>
        </a:prstGeom>
        <a:noFill/>
        <a:ln w="9525">
          <a:noFill/>
        </a:ln>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10</xdr:col>
      <xdr:colOff>8890</xdr:colOff>
      <xdr:row>5</xdr:row>
      <xdr:rowOff>9525</xdr:rowOff>
    </xdr:from>
    <xdr:to>
      <xdr:col>14</xdr:col>
      <xdr:colOff>588010</xdr:colOff>
      <xdr:row>17</xdr:row>
      <xdr:rowOff>166370</xdr:rowOff>
    </xdr:to>
    <xdr:pic>
      <xdr:nvPicPr>
        <xdr:cNvPr id="3" name="Picture 2" descr="cvv dsta 3">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a:stretch>
          <a:fillRect/>
        </a:stretch>
      </xdr:blipFill>
      <xdr:spPr>
        <a:xfrm>
          <a:off x="6165850" y="2051050"/>
          <a:ext cx="3128010" cy="2471420"/>
        </a:xfrm>
        <a:prstGeom prst="rect">
          <a:avLst/>
        </a:prstGeom>
      </xdr:spPr>
    </xdr:pic>
    <xdr:clientData/>
  </xdr:twoCellAnchor>
  <xdr:twoCellAnchor editAs="oneCell">
    <xdr:from>
      <xdr:col>12</xdr:col>
      <xdr:colOff>0</xdr:colOff>
      <xdr:row>65</xdr:row>
      <xdr:rowOff>0</xdr:rowOff>
    </xdr:from>
    <xdr:to>
      <xdr:col>14</xdr:col>
      <xdr:colOff>135890</xdr:colOff>
      <xdr:row>66</xdr:row>
      <xdr:rowOff>19685</xdr:rowOff>
    </xdr:to>
    <xdr:pic>
      <xdr:nvPicPr>
        <xdr:cNvPr id="5" name="Picture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3"/>
        <a:stretch>
          <a:fillRect/>
        </a:stretch>
      </xdr:blipFill>
      <xdr:spPr>
        <a:xfrm>
          <a:off x="7414260" y="15948025"/>
          <a:ext cx="1427480" cy="400685"/>
        </a:xfrm>
        <a:prstGeom prst="rect">
          <a:avLst/>
        </a:prstGeom>
        <a:noFill/>
        <a:ln w="9525">
          <a:noFill/>
        </a:ln>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15</xdr:col>
      <xdr:colOff>0</xdr:colOff>
      <xdr:row>0</xdr:row>
      <xdr:rowOff>0</xdr:rowOff>
    </xdr:from>
    <xdr:to>
      <xdr:col>15</xdr:col>
      <xdr:colOff>616585</xdr:colOff>
      <xdr:row>0</xdr:row>
      <xdr:rowOff>622300</xdr:rowOff>
    </xdr:to>
    <xdr:pic>
      <xdr:nvPicPr>
        <xdr:cNvPr id="2" name="Picture 1" descr="LOGO Z43 ĐẸP">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xfrm>
          <a:off x="8753475" y="0"/>
          <a:ext cx="616585" cy="622300"/>
        </a:xfrm>
        <a:prstGeom prst="rect">
          <a:avLst/>
        </a:prstGeom>
      </xdr:spPr>
    </xdr:pic>
    <xdr:clientData/>
  </xdr:twoCellAnchor>
  <xdr:twoCellAnchor editAs="oneCell">
    <xdr:from>
      <xdr:col>11</xdr:col>
      <xdr:colOff>12700</xdr:colOff>
      <xdr:row>5</xdr:row>
      <xdr:rowOff>7620</xdr:rowOff>
    </xdr:from>
    <xdr:to>
      <xdr:col>15</xdr:col>
      <xdr:colOff>688975</xdr:colOff>
      <xdr:row>18</xdr:row>
      <xdr:rowOff>61595</xdr:rowOff>
    </xdr:to>
    <xdr:pic>
      <xdr:nvPicPr>
        <xdr:cNvPr id="3" name="Picture 2" descr="cvvdsta 3+1">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xfrm>
          <a:off x="6217285" y="2049145"/>
          <a:ext cx="3225165" cy="2559050"/>
        </a:xfrm>
        <a:prstGeom prst="rect">
          <a:avLst/>
        </a:prstGeom>
      </xdr:spPr>
    </xdr:pic>
    <xdr:clientData/>
  </xdr:twoCellAnchor>
  <xdr:twoCellAnchor editAs="oneCell">
    <xdr:from>
      <xdr:col>13</xdr:col>
      <xdr:colOff>0</xdr:colOff>
      <xdr:row>66</xdr:row>
      <xdr:rowOff>0</xdr:rowOff>
    </xdr:from>
    <xdr:to>
      <xdr:col>15</xdr:col>
      <xdr:colOff>135890</xdr:colOff>
      <xdr:row>67</xdr:row>
      <xdr:rowOff>19685</xdr:rowOff>
    </xdr:to>
    <xdr:pic>
      <xdr:nvPicPr>
        <xdr:cNvPr id="5" name="Picture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3"/>
        <a:stretch>
          <a:fillRect/>
        </a:stretch>
      </xdr:blipFill>
      <xdr:spPr>
        <a:xfrm>
          <a:off x="7461885" y="16392525"/>
          <a:ext cx="1427480" cy="400685"/>
        </a:xfrm>
        <a:prstGeom prst="rect">
          <a:avLst/>
        </a:prstGeom>
        <a:noFill/>
        <a:ln w="9525">
          <a:noFill/>
        </a:ln>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13</xdr:col>
      <xdr:colOff>0</xdr:colOff>
      <xdr:row>0</xdr:row>
      <xdr:rowOff>0</xdr:rowOff>
    </xdr:from>
    <xdr:to>
      <xdr:col>13</xdr:col>
      <xdr:colOff>616585</xdr:colOff>
      <xdr:row>0</xdr:row>
      <xdr:rowOff>622300</xdr:rowOff>
    </xdr:to>
    <xdr:pic>
      <xdr:nvPicPr>
        <xdr:cNvPr id="2" name="Picture 1" descr="LOGO Z43 ĐẸP">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9</xdr:col>
      <xdr:colOff>8890</xdr:colOff>
      <xdr:row>5</xdr:row>
      <xdr:rowOff>9525</xdr:rowOff>
    </xdr:from>
    <xdr:to>
      <xdr:col>13</xdr:col>
      <xdr:colOff>588010</xdr:colOff>
      <xdr:row>17</xdr:row>
      <xdr:rowOff>166370</xdr:rowOff>
    </xdr:to>
    <xdr:pic>
      <xdr:nvPicPr>
        <xdr:cNvPr id="3" name="Picture 2" descr="cvv dsta 4">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2"/>
        <a:stretch>
          <a:fillRect/>
        </a:stretch>
      </xdr:blipFill>
      <xdr:spPr>
        <a:xfrm>
          <a:off x="6165850" y="2051050"/>
          <a:ext cx="3128010" cy="2471420"/>
        </a:xfrm>
        <a:prstGeom prst="rect">
          <a:avLst/>
        </a:prstGeom>
      </xdr:spPr>
    </xdr:pic>
    <xdr:clientData/>
  </xdr:twoCellAnchor>
  <xdr:twoCellAnchor editAs="oneCell">
    <xdr:from>
      <xdr:col>11</xdr:col>
      <xdr:colOff>0</xdr:colOff>
      <xdr:row>65</xdr:row>
      <xdr:rowOff>0</xdr:rowOff>
    </xdr:from>
    <xdr:to>
      <xdr:col>13</xdr:col>
      <xdr:colOff>135890</xdr:colOff>
      <xdr:row>66</xdr:row>
      <xdr:rowOff>19685</xdr:rowOff>
    </xdr:to>
    <xdr:pic>
      <xdr:nvPicPr>
        <xdr:cNvPr id="5" name="Picture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3"/>
        <a:stretch>
          <a:fillRect/>
        </a:stretch>
      </xdr:blipFill>
      <xdr:spPr>
        <a:xfrm>
          <a:off x="7414260" y="15948025"/>
          <a:ext cx="1427480" cy="400685"/>
        </a:xfrm>
        <a:prstGeom prst="rect">
          <a:avLst/>
        </a:prstGeom>
        <a:noFill/>
        <a:ln w="9525">
          <a:noFill/>
        </a:ln>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4</xdr:row>
      <xdr:rowOff>189865</xdr:rowOff>
    </xdr:from>
    <xdr:to>
      <xdr:col>14</xdr:col>
      <xdr:colOff>673100</xdr:colOff>
      <xdr:row>17</xdr:row>
      <xdr:rowOff>149860</xdr:rowOff>
    </xdr:to>
    <xdr:pic>
      <xdr:nvPicPr>
        <xdr:cNvPr id="4" name="Picture 3">
          <a:extLst>
            <a:ext uri="{FF2B5EF4-FFF2-40B4-BE49-F238E27FC236}">
              <a16:creationId xmlns:a16="http://schemas.microsoft.com/office/drawing/2014/main" id="{00000000-0008-0000-2D00-000004000000}"/>
            </a:ext>
          </a:extLst>
        </xdr:cNvPr>
        <xdr:cNvPicPr>
          <a:picLocks noChangeAspect="1"/>
        </xdr:cNvPicPr>
      </xdr:nvPicPr>
      <xdr:blipFill>
        <a:blip xmlns:r="http://schemas.openxmlformats.org/officeDocument/2006/relationships" r:embed="rId2" r:link="rId3"/>
        <a:stretch>
          <a:fillRect/>
        </a:stretch>
      </xdr:blipFill>
      <xdr:spPr>
        <a:xfrm>
          <a:off x="6141085" y="2040890"/>
          <a:ext cx="3221990" cy="2465070"/>
        </a:xfrm>
        <a:prstGeom prst="rect">
          <a:avLst/>
        </a:prstGeom>
        <a:noFill/>
        <a:ln>
          <a:noFill/>
        </a:ln>
      </xdr:spPr>
    </xdr:pic>
    <xdr:clientData/>
  </xdr:twoCellAnchor>
  <xdr:twoCellAnchor editAs="oneCell">
    <xdr:from>
      <xdr:col>12</xdr:col>
      <xdr:colOff>0</xdr:colOff>
      <xdr:row>68</xdr:row>
      <xdr:rowOff>0</xdr:rowOff>
    </xdr:from>
    <xdr:to>
      <xdr:col>14</xdr:col>
      <xdr:colOff>135890</xdr:colOff>
      <xdr:row>69</xdr:row>
      <xdr:rowOff>19686</xdr:rowOff>
    </xdr:to>
    <xdr:pic>
      <xdr:nvPicPr>
        <xdr:cNvPr id="5" name="Picture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4"/>
        <a:stretch>
          <a:fillRect/>
        </a:stretch>
      </xdr:blipFill>
      <xdr:spPr>
        <a:xfrm>
          <a:off x="7398385" y="16011525"/>
          <a:ext cx="1427480" cy="400685"/>
        </a:xfrm>
        <a:prstGeom prst="rect">
          <a:avLst/>
        </a:prstGeom>
        <a:noFill/>
        <a:ln w="9525">
          <a:noFill/>
        </a:ln>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4</xdr:row>
      <xdr:rowOff>189865</xdr:rowOff>
    </xdr:from>
    <xdr:to>
      <xdr:col>14</xdr:col>
      <xdr:colOff>539750</xdr:colOff>
      <xdr:row>15</xdr:row>
      <xdr:rowOff>96520</xdr:rowOff>
    </xdr:to>
    <xdr:pic>
      <xdr:nvPicPr>
        <xdr:cNvPr id="5" name="Picture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r:link="rId3"/>
        <a:stretch>
          <a:fillRect/>
        </a:stretch>
      </xdr:blipFill>
      <xdr:spPr>
        <a:xfrm>
          <a:off x="6141085" y="2040890"/>
          <a:ext cx="3088640" cy="2021205"/>
        </a:xfrm>
        <a:prstGeom prst="rect">
          <a:avLst/>
        </a:prstGeom>
        <a:noFill/>
        <a:ln>
          <a:noFill/>
        </a:ln>
      </xdr:spPr>
    </xdr:pic>
    <xdr:clientData/>
  </xdr:twoCellAnchor>
  <xdr:twoCellAnchor editAs="oneCell">
    <xdr:from>
      <xdr:col>12</xdr:col>
      <xdr:colOff>0</xdr:colOff>
      <xdr:row>70</xdr:row>
      <xdr:rowOff>0</xdr:rowOff>
    </xdr:from>
    <xdr:to>
      <xdr:col>14</xdr:col>
      <xdr:colOff>135890</xdr:colOff>
      <xdr:row>71</xdr:row>
      <xdr:rowOff>19685</xdr:rowOff>
    </xdr:to>
    <xdr:pic>
      <xdr:nvPicPr>
        <xdr:cNvPr id="3" name="Picture 2">
          <a:extLst>
            <a:ext uri="{FF2B5EF4-FFF2-40B4-BE49-F238E27FC236}">
              <a16:creationId xmlns:a16="http://schemas.microsoft.com/office/drawing/2014/main" id="{00000000-0008-0000-2E00-000003000000}"/>
            </a:ext>
          </a:extLst>
        </xdr:cNvPr>
        <xdr:cNvPicPr>
          <a:picLocks noChangeAspect="1"/>
        </xdr:cNvPicPr>
      </xdr:nvPicPr>
      <xdr:blipFill>
        <a:blip xmlns:r="http://schemas.openxmlformats.org/officeDocument/2006/relationships" r:embed="rId4"/>
        <a:stretch>
          <a:fillRect/>
        </a:stretch>
      </xdr:blipFill>
      <xdr:spPr>
        <a:xfrm>
          <a:off x="7398385" y="15884525"/>
          <a:ext cx="1427480" cy="400685"/>
        </a:xfrm>
        <a:prstGeom prst="rect">
          <a:avLst/>
        </a:prstGeom>
        <a:noFill/>
        <a:ln w="9525">
          <a:noFill/>
        </a:ln>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3" name="Picture 2" descr="LOGO Z43 ĐẸP">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12</xdr:col>
      <xdr:colOff>0</xdr:colOff>
      <xdr:row>70</xdr:row>
      <xdr:rowOff>0</xdr:rowOff>
    </xdr:from>
    <xdr:to>
      <xdr:col>14</xdr:col>
      <xdr:colOff>135890</xdr:colOff>
      <xdr:row>71</xdr:row>
      <xdr:rowOff>19685</xdr:rowOff>
    </xdr:to>
    <xdr:pic>
      <xdr:nvPicPr>
        <xdr:cNvPr id="2" name="Picture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2"/>
        <a:stretch>
          <a:fillRect/>
        </a:stretch>
      </xdr:blipFill>
      <xdr:spPr>
        <a:xfrm>
          <a:off x="7398385" y="16011525"/>
          <a:ext cx="1427480" cy="400685"/>
        </a:xfrm>
        <a:prstGeom prst="rect">
          <a:avLst/>
        </a:prstGeom>
        <a:noFill/>
        <a:ln w="9525">
          <a:noFill/>
        </a:ln>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3" name="Picture 2" descr="LOGO Z43 ĐẸP">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5</xdr:row>
      <xdr:rowOff>0</xdr:rowOff>
    </xdr:from>
    <xdr:to>
      <xdr:col>14</xdr:col>
      <xdr:colOff>539750</xdr:colOff>
      <xdr:row>15</xdr:row>
      <xdr:rowOff>97155</xdr:rowOff>
    </xdr:to>
    <xdr:pic>
      <xdr:nvPicPr>
        <xdr:cNvPr id="5" name="Picture 4">
          <a:extLst>
            <a:ext uri="{FF2B5EF4-FFF2-40B4-BE49-F238E27FC236}">
              <a16:creationId xmlns:a16="http://schemas.microsoft.com/office/drawing/2014/main" id="{00000000-0008-0000-3000-000005000000}"/>
            </a:ext>
          </a:extLst>
        </xdr:cNvPr>
        <xdr:cNvPicPr>
          <a:picLocks noChangeAspect="1"/>
        </xdr:cNvPicPr>
      </xdr:nvPicPr>
      <xdr:blipFill>
        <a:blip xmlns:r="http://schemas.openxmlformats.org/officeDocument/2006/relationships" r:embed="rId2" r:link="rId3"/>
        <a:stretch>
          <a:fillRect/>
        </a:stretch>
      </xdr:blipFill>
      <xdr:spPr>
        <a:xfrm>
          <a:off x="6141085" y="2041525"/>
          <a:ext cx="3088640" cy="2021205"/>
        </a:xfrm>
        <a:prstGeom prst="rect">
          <a:avLst/>
        </a:prstGeom>
        <a:noFill/>
        <a:ln>
          <a:noFill/>
        </a:ln>
      </xdr:spPr>
    </xdr:pic>
    <xdr:clientData/>
  </xdr:twoCellAnchor>
  <xdr:twoCellAnchor editAs="oneCell">
    <xdr:from>
      <xdr:col>12</xdr:col>
      <xdr:colOff>0</xdr:colOff>
      <xdr:row>70</xdr:row>
      <xdr:rowOff>0</xdr:rowOff>
    </xdr:from>
    <xdr:to>
      <xdr:col>14</xdr:col>
      <xdr:colOff>135890</xdr:colOff>
      <xdr:row>71</xdr:row>
      <xdr:rowOff>19685</xdr:rowOff>
    </xdr:to>
    <xdr:pic>
      <xdr:nvPicPr>
        <xdr:cNvPr id="2" name="Picture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4"/>
        <a:stretch>
          <a:fillRect/>
        </a:stretch>
      </xdr:blipFill>
      <xdr:spPr>
        <a:xfrm>
          <a:off x="7398385" y="16011525"/>
          <a:ext cx="1427480" cy="400685"/>
        </a:xfrm>
        <a:prstGeom prst="rect">
          <a:avLst/>
        </a:prstGeom>
        <a:noFill/>
        <a:ln w="9525">
          <a:noFill/>
        </a:ln>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7620</xdr:colOff>
      <xdr:row>5</xdr:row>
      <xdr:rowOff>8890</xdr:rowOff>
    </xdr:from>
    <xdr:to>
      <xdr:col>14</xdr:col>
      <xdr:colOff>748665</xdr:colOff>
      <xdr:row>18</xdr:row>
      <xdr:rowOff>108585</xdr:rowOff>
    </xdr:to>
    <xdr:pic>
      <xdr:nvPicPr>
        <xdr:cNvPr id="4" name="Picture 3" descr="AXV">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2"/>
        <a:stretch>
          <a:fillRect/>
        </a:stretch>
      </xdr:blipFill>
      <xdr:spPr>
        <a:xfrm>
          <a:off x="6148705" y="2050415"/>
          <a:ext cx="3289935" cy="2604770"/>
        </a:xfrm>
        <a:prstGeom prst="rect">
          <a:avLst/>
        </a:prstGeom>
      </xdr:spPr>
    </xdr:pic>
    <xdr:clientData/>
  </xdr:twoCellAnchor>
  <xdr:twoCellAnchor editAs="oneCell">
    <xdr:from>
      <xdr:col>12</xdr:col>
      <xdr:colOff>0</xdr:colOff>
      <xdr:row>68</xdr:row>
      <xdr:rowOff>0</xdr:rowOff>
    </xdr:from>
    <xdr:to>
      <xdr:col>14</xdr:col>
      <xdr:colOff>135890</xdr:colOff>
      <xdr:row>69</xdr:row>
      <xdr:rowOff>19685</xdr:rowOff>
    </xdr:to>
    <xdr:pic>
      <xdr:nvPicPr>
        <xdr:cNvPr id="5" name="Picture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3"/>
        <a:stretch>
          <a:fillRect/>
        </a:stretch>
      </xdr:blipFill>
      <xdr:spPr>
        <a:xfrm>
          <a:off x="7398385" y="16011525"/>
          <a:ext cx="1427480" cy="400685"/>
        </a:xfrm>
        <a:prstGeom prst="rect">
          <a:avLst/>
        </a:prstGeom>
        <a:noFill/>
        <a:ln w="9525">
          <a:noFill/>
        </a:ln>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7620</xdr:colOff>
      <xdr:row>5</xdr:row>
      <xdr:rowOff>8890</xdr:rowOff>
    </xdr:from>
    <xdr:to>
      <xdr:col>14</xdr:col>
      <xdr:colOff>594995</xdr:colOff>
      <xdr:row>18</xdr:row>
      <xdr:rowOff>0</xdr:rowOff>
    </xdr:to>
    <xdr:pic>
      <xdr:nvPicPr>
        <xdr:cNvPr id="4" name="Picture 3" descr="AXV 2">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2"/>
        <a:stretch>
          <a:fillRect/>
        </a:stretch>
      </xdr:blipFill>
      <xdr:spPr>
        <a:xfrm>
          <a:off x="6148705" y="2050415"/>
          <a:ext cx="3136265" cy="2496185"/>
        </a:xfrm>
        <a:prstGeom prst="rect">
          <a:avLst/>
        </a:prstGeom>
      </xdr:spPr>
    </xdr:pic>
    <xdr:clientData/>
  </xdr:twoCellAnchor>
  <xdr:twoCellAnchor editAs="oneCell">
    <xdr:from>
      <xdr:col>12</xdr:col>
      <xdr:colOff>0</xdr:colOff>
      <xdr:row>68</xdr:row>
      <xdr:rowOff>0</xdr:rowOff>
    </xdr:from>
    <xdr:to>
      <xdr:col>14</xdr:col>
      <xdr:colOff>135890</xdr:colOff>
      <xdr:row>69</xdr:row>
      <xdr:rowOff>19685</xdr:rowOff>
    </xdr:to>
    <xdr:pic>
      <xdr:nvPicPr>
        <xdr:cNvPr id="5" name="Picture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3"/>
        <a:stretch>
          <a:fillRect/>
        </a:stretch>
      </xdr:blipFill>
      <xdr:spPr>
        <a:xfrm>
          <a:off x="7398385" y="16011525"/>
          <a:ext cx="1427480" cy="400685"/>
        </a:xfrm>
        <a:prstGeom prst="rect">
          <a:avLst/>
        </a:prstGeom>
        <a:noFill/>
        <a:ln w="9525">
          <a:noFill/>
        </a:ln>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7620</xdr:colOff>
      <xdr:row>5</xdr:row>
      <xdr:rowOff>8890</xdr:rowOff>
    </xdr:from>
    <xdr:to>
      <xdr:col>14</xdr:col>
      <xdr:colOff>681990</xdr:colOff>
      <xdr:row>18</xdr:row>
      <xdr:rowOff>55245</xdr:rowOff>
    </xdr:to>
    <xdr:pic>
      <xdr:nvPicPr>
        <xdr:cNvPr id="5" name="Picture 4" descr="AXV 3">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148705" y="2050415"/>
          <a:ext cx="3223260" cy="2551430"/>
        </a:xfrm>
        <a:prstGeom prst="rect">
          <a:avLst/>
        </a:prstGeom>
      </xdr:spPr>
    </xdr:pic>
    <xdr:clientData/>
  </xdr:twoCellAnchor>
  <xdr:twoCellAnchor editAs="oneCell">
    <xdr:from>
      <xdr:col>12</xdr:col>
      <xdr:colOff>0</xdr:colOff>
      <xdr:row>68</xdr:row>
      <xdr:rowOff>0</xdr:rowOff>
    </xdr:from>
    <xdr:to>
      <xdr:col>14</xdr:col>
      <xdr:colOff>135890</xdr:colOff>
      <xdr:row>69</xdr:row>
      <xdr:rowOff>19685</xdr:rowOff>
    </xdr:to>
    <xdr:pic>
      <xdr:nvPicPr>
        <xdr:cNvPr id="3" name="Picture 2">
          <a:extLst>
            <a:ext uri="{FF2B5EF4-FFF2-40B4-BE49-F238E27FC236}">
              <a16:creationId xmlns:a16="http://schemas.microsoft.com/office/drawing/2014/main" id="{00000000-0008-0000-3300-000003000000}"/>
            </a:ext>
          </a:extLst>
        </xdr:cNvPr>
        <xdr:cNvPicPr>
          <a:picLocks noChangeAspect="1"/>
        </xdr:cNvPicPr>
      </xdr:nvPicPr>
      <xdr:blipFill>
        <a:blip xmlns:r="http://schemas.openxmlformats.org/officeDocument/2006/relationships" r:embed="rId3"/>
        <a:stretch>
          <a:fillRect/>
        </a:stretch>
      </xdr:blipFill>
      <xdr:spPr>
        <a:xfrm>
          <a:off x="7398385" y="16011525"/>
          <a:ext cx="1427480" cy="400685"/>
        </a:xfrm>
        <a:prstGeom prst="rect">
          <a:avLst/>
        </a:prstGeom>
        <a:noFill/>
        <a:ln w="9525">
          <a:noFill/>
        </a:ln>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7620</xdr:colOff>
      <xdr:row>5</xdr:row>
      <xdr:rowOff>8890</xdr:rowOff>
    </xdr:from>
    <xdr:to>
      <xdr:col>14</xdr:col>
      <xdr:colOff>595630</xdr:colOff>
      <xdr:row>18</xdr:row>
      <xdr:rowOff>1270</xdr:rowOff>
    </xdr:to>
    <xdr:pic>
      <xdr:nvPicPr>
        <xdr:cNvPr id="4" name="Picture 3" descr="AXV 4">
          <a:extLst>
            <a:ext uri="{FF2B5EF4-FFF2-40B4-BE49-F238E27FC236}">
              <a16:creationId xmlns:a16="http://schemas.microsoft.com/office/drawing/2014/main" id="{00000000-0008-0000-3400-000004000000}"/>
            </a:ext>
          </a:extLst>
        </xdr:cNvPr>
        <xdr:cNvPicPr>
          <a:picLocks noChangeAspect="1"/>
        </xdr:cNvPicPr>
      </xdr:nvPicPr>
      <xdr:blipFill>
        <a:blip xmlns:r="http://schemas.openxmlformats.org/officeDocument/2006/relationships" r:embed="rId2"/>
        <a:stretch>
          <a:fillRect/>
        </a:stretch>
      </xdr:blipFill>
      <xdr:spPr>
        <a:xfrm>
          <a:off x="6148705" y="2050415"/>
          <a:ext cx="3136900" cy="2497455"/>
        </a:xfrm>
        <a:prstGeom prst="rect">
          <a:avLst/>
        </a:prstGeom>
      </xdr:spPr>
    </xdr:pic>
    <xdr:clientData/>
  </xdr:twoCellAnchor>
  <xdr:twoCellAnchor editAs="oneCell">
    <xdr:from>
      <xdr:col>12</xdr:col>
      <xdr:colOff>0</xdr:colOff>
      <xdr:row>68</xdr:row>
      <xdr:rowOff>0</xdr:rowOff>
    </xdr:from>
    <xdr:to>
      <xdr:col>14</xdr:col>
      <xdr:colOff>135890</xdr:colOff>
      <xdr:row>69</xdr:row>
      <xdr:rowOff>19685</xdr:rowOff>
    </xdr:to>
    <xdr:pic>
      <xdr:nvPicPr>
        <xdr:cNvPr id="5" name="Picture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3"/>
        <a:stretch>
          <a:fillRect/>
        </a:stretch>
      </xdr:blipFill>
      <xdr:spPr>
        <a:xfrm>
          <a:off x="7398385" y="16011525"/>
          <a:ext cx="1427480" cy="400685"/>
        </a:xfrm>
        <a:prstGeom prst="rect">
          <a:avLst/>
        </a:prstGeom>
        <a:noFill/>
        <a:ln w="9525">
          <a:noFill/>
        </a:ln>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9525</xdr:colOff>
      <xdr:row>5</xdr:row>
      <xdr:rowOff>4445</xdr:rowOff>
    </xdr:from>
    <xdr:to>
      <xdr:col>14</xdr:col>
      <xdr:colOff>589280</xdr:colOff>
      <xdr:row>19</xdr:row>
      <xdr:rowOff>33655</xdr:rowOff>
    </xdr:to>
    <xdr:pic>
      <xdr:nvPicPr>
        <xdr:cNvPr id="4" name="Picture 3" descr="axv 5X">
          <a:extLst>
            <a:ext uri="{FF2B5EF4-FFF2-40B4-BE49-F238E27FC236}">
              <a16:creationId xmlns:a16="http://schemas.microsoft.com/office/drawing/2014/main" id="{00000000-0008-0000-3500-000004000000}"/>
            </a:ext>
          </a:extLst>
        </xdr:cNvPr>
        <xdr:cNvPicPr>
          <a:picLocks noChangeAspect="1"/>
        </xdr:cNvPicPr>
      </xdr:nvPicPr>
      <xdr:blipFill>
        <a:blip xmlns:r="http://schemas.openxmlformats.org/officeDocument/2006/relationships" r:embed="rId2"/>
        <a:stretch>
          <a:fillRect/>
        </a:stretch>
      </xdr:blipFill>
      <xdr:spPr>
        <a:xfrm>
          <a:off x="6150610" y="2045970"/>
          <a:ext cx="3128645" cy="2724785"/>
        </a:xfrm>
        <a:prstGeom prst="rect">
          <a:avLst/>
        </a:prstGeom>
      </xdr:spPr>
    </xdr:pic>
    <xdr:clientData/>
  </xdr:twoCellAnchor>
  <xdr:twoCellAnchor editAs="oneCell">
    <xdr:from>
      <xdr:col>12</xdr:col>
      <xdr:colOff>0</xdr:colOff>
      <xdr:row>68</xdr:row>
      <xdr:rowOff>0</xdr:rowOff>
    </xdr:from>
    <xdr:to>
      <xdr:col>14</xdr:col>
      <xdr:colOff>135890</xdr:colOff>
      <xdr:row>69</xdr:row>
      <xdr:rowOff>19685</xdr:rowOff>
    </xdr:to>
    <xdr:pic>
      <xdr:nvPicPr>
        <xdr:cNvPr id="6" name="Picture 5">
          <a:extLst>
            <a:ext uri="{FF2B5EF4-FFF2-40B4-BE49-F238E27FC236}">
              <a16:creationId xmlns:a16="http://schemas.microsoft.com/office/drawing/2014/main" id="{00000000-0008-0000-3500-000006000000}"/>
            </a:ext>
          </a:extLst>
        </xdr:cNvPr>
        <xdr:cNvPicPr>
          <a:picLocks noChangeAspect="1"/>
        </xdr:cNvPicPr>
      </xdr:nvPicPr>
      <xdr:blipFill>
        <a:blip xmlns:r="http://schemas.openxmlformats.org/officeDocument/2006/relationships" r:embed="rId3"/>
        <a:stretch>
          <a:fillRect/>
        </a:stretch>
      </xdr:blipFill>
      <xdr:spPr>
        <a:xfrm>
          <a:off x="7398385" y="16011525"/>
          <a:ext cx="1427480" cy="400685"/>
        </a:xfrm>
        <a:prstGeom prst="rect">
          <a:avLst/>
        </a:prstGeom>
        <a:noFill/>
        <a:ln w="9525">
          <a:noFill/>
        </a:ln>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8255</xdr:colOff>
      <xdr:row>5</xdr:row>
      <xdr:rowOff>3175</xdr:rowOff>
    </xdr:from>
    <xdr:to>
      <xdr:col>14</xdr:col>
      <xdr:colOff>668655</xdr:colOff>
      <xdr:row>19</xdr:row>
      <xdr:rowOff>128905</xdr:rowOff>
    </xdr:to>
    <xdr:pic>
      <xdr:nvPicPr>
        <xdr:cNvPr id="4" name="Picture 3" descr="AXV 3+1">
          <a:extLst>
            <a:ext uri="{FF2B5EF4-FFF2-40B4-BE49-F238E27FC236}">
              <a16:creationId xmlns:a16="http://schemas.microsoft.com/office/drawing/2014/main" id="{00000000-0008-0000-3600-000004000000}"/>
            </a:ext>
          </a:extLst>
        </xdr:cNvPr>
        <xdr:cNvPicPr>
          <a:picLocks noChangeAspect="1"/>
        </xdr:cNvPicPr>
      </xdr:nvPicPr>
      <xdr:blipFill>
        <a:blip xmlns:r="http://schemas.openxmlformats.org/officeDocument/2006/relationships" r:embed="rId2"/>
        <a:stretch>
          <a:fillRect/>
        </a:stretch>
      </xdr:blipFill>
      <xdr:spPr>
        <a:xfrm>
          <a:off x="6149340" y="2044700"/>
          <a:ext cx="3209290" cy="2821305"/>
        </a:xfrm>
        <a:prstGeom prst="rect">
          <a:avLst/>
        </a:prstGeom>
      </xdr:spPr>
    </xdr:pic>
    <xdr:clientData/>
  </xdr:twoCellAnchor>
  <xdr:twoCellAnchor editAs="oneCell">
    <xdr:from>
      <xdr:col>12</xdr:col>
      <xdr:colOff>0</xdr:colOff>
      <xdr:row>65</xdr:row>
      <xdr:rowOff>0</xdr:rowOff>
    </xdr:from>
    <xdr:to>
      <xdr:col>14</xdr:col>
      <xdr:colOff>135890</xdr:colOff>
      <xdr:row>66</xdr:row>
      <xdr:rowOff>19685</xdr:rowOff>
    </xdr:to>
    <xdr:pic>
      <xdr:nvPicPr>
        <xdr:cNvPr id="5" name="Picture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3"/>
        <a:stretch>
          <a:fillRect/>
        </a:stretch>
      </xdr:blipFill>
      <xdr:spPr>
        <a:xfrm>
          <a:off x="7398385" y="15948025"/>
          <a:ext cx="1427480" cy="400685"/>
        </a:xfrm>
        <a:prstGeom prst="rect">
          <a:avLst/>
        </a:prstGeom>
        <a:noFill/>
        <a:ln w="9525">
          <a:noFill/>
        </a:ln>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8255</xdr:colOff>
      <xdr:row>5</xdr:row>
      <xdr:rowOff>9525</xdr:rowOff>
    </xdr:from>
    <xdr:to>
      <xdr:col>14</xdr:col>
      <xdr:colOff>718820</xdr:colOff>
      <xdr:row>19</xdr:row>
      <xdr:rowOff>123190</xdr:rowOff>
    </xdr:to>
    <xdr:pic>
      <xdr:nvPicPr>
        <xdr:cNvPr id="4" name="Picture 3" descr="AXV 4X+1">
          <a:extLst>
            <a:ext uri="{FF2B5EF4-FFF2-40B4-BE49-F238E27FC236}">
              <a16:creationId xmlns:a16="http://schemas.microsoft.com/office/drawing/2014/main" id="{00000000-0008-0000-3700-000004000000}"/>
            </a:ext>
          </a:extLst>
        </xdr:cNvPr>
        <xdr:cNvPicPr>
          <a:picLocks noChangeAspect="1"/>
        </xdr:cNvPicPr>
      </xdr:nvPicPr>
      <xdr:blipFill>
        <a:blip xmlns:r="http://schemas.openxmlformats.org/officeDocument/2006/relationships" r:embed="rId2"/>
        <a:stretch>
          <a:fillRect/>
        </a:stretch>
      </xdr:blipFill>
      <xdr:spPr>
        <a:xfrm>
          <a:off x="6149340" y="2051050"/>
          <a:ext cx="3259455" cy="2809240"/>
        </a:xfrm>
        <a:prstGeom prst="rect">
          <a:avLst/>
        </a:prstGeom>
      </xdr:spPr>
    </xdr:pic>
    <xdr:clientData/>
  </xdr:twoCellAnchor>
  <xdr:twoCellAnchor editAs="oneCell">
    <xdr:from>
      <xdr:col>12</xdr:col>
      <xdr:colOff>0</xdr:colOff>
      <xdr:row>66</xdr:row>
      <xdr:rowOff>0</xdr:rowOff>
    </xdr:from>
    <xdr:to>
      <xdr:col>14</xdr:col>
      <xdr:colOff>135890</xdr:colOff>
      <xdr:row>67</xdr:row>
      <xdr:rowOff>19685</xdr:rowOff>
    </xdr:to>
    <xdr:pic>
      <xdr:nvPicPr>
        <xdr:cNvPr id="5" name="Picture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3"/>
        <a:stretch>
          <a:fillRect/>
        </a:stretch>
      </xdr:blipFill>
      <xdr:spPr>
        <a:xfrm>
          <a:off x="7398385" y="15884525"/>
          <a:ext cx="1427480" cy="400685"/>
        </a:xfrm>
        <a:prstGeom prst="rect">
          <a:avLst/>
        </a:prstGeom>
        <a:noFill/>
        <a:ln w="9525">
          <a:noFill/>
        </a:ln>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9525</xdr:colOff>
      <xdr:row>5</xdr:row>
      <xdr:rowOff>4445</xdr:rowOff>
    </xdr:from>
    <xdr:to>
      <xdr:col>14</xdr:col>
      <xdr:colOff>756285</xdr:colOff>
      <xdr:row>19</xdr:row>
      <xdr:rowOff>170180</xdr:rowOff>
    </xdr:to>
    <xdr:pic>
      <xdr:nvPicPr>
        <xdr:cNvPr id="4" name="Picture 3" descr="AXV 3+2">
          <a:extLst>
            <a:ext uri="{FF2B5EF4-FFF2-40B4-BE49-F238E27FC236}">
              <a16:creationId xmlns:a16="http://schemas.microsoft.com/office/drawing/2014/main" id="{00000000-0008-0000-3800-000004000000}"/>
            </a:ext>
          </a:extLst>
        </xdr:cNvPr>
        <xdr:cNvPicPr>
          <a:picLocks noChangeAspect="1"/>
        </xdr:cNvPicPr>
      </xdr:nvPicPr>
      <xdr:blipFill>
        <a:blip xmlns:r="http://schemas.openxmlformats.org/officeDocument/2006/relationships" r:embed="rId2"/>
        <a:stretch>
          <a:fillRect/>
        </a:stretch>
      </xdr:blipFill>
      <xdr:spPr>
        <a:xfrm>
          <a:off x="6150610" y="2045970"/>
          <a:ext cx="3295650" cy="2861310"/>
        </a:xfrm>
        <a:prstGeom prst="rect">
          <a:avLst/>
        </a:prstGeom>
      </xdr:spPr>
    </xdr:pic>
    <xdr:clientData/>
  </xdr:twoCellAnchor>
  <xdr:twoCellAnchor editAs="oneCell">
    <xdr:from>
      <xdr:col>12</xdr:col>
      <xdr:colOff>0</xdr:colOff>
      <xdr:row>66</xdr:row>
      <xdr:rowOff>0</xdr:rowOff>
    </xdr:from>
    <xdr:to>
      <xdr:col>14</xdr:col>
      <xdr:colOff>135890</xdr:colOff>
      <xdr:row>67</xdr:row>
      <xdr:rowOff>19685</xdr:rowOff>
    </xdr:to>
    <xdr:pic>
      <xdr:nvPicPr>
        <xdr:cNvPr id="5" name="Picture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3"/>
        <a:stretch>
          <a:fillRect/>
        </a:stretch>
      </xdr:blipFill>
      <xdr:spPr>
        <a:xfrm>
          <a:off x="7398385" y="16011525"/>
          <a:ext cx="1427480" cy="400685"/>
        </a:xfrm>
        <a:prstGeom prst="rect">
          <a:avLst/>
        </a:prstGeom>
        <a:noFill/>
        <a:ln w="9525">
          <a:noFill/>
        </a:ln>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10</xdr:col>
      <xdr:colOff>0</xdr:colOff>
      <xdr:row>3</xdr:row>
      <xdr:rowOff>189230</xdr:rowOff>
    </xdr:from>
    <xdr:to>
      <xdr:col>14</xdr:col>
      <xdr:colOff>702310</xdr:colOff>
      <xdr:row>14</xdr:row>
      <xdr:rowOff>182880</xdr:rowOff>
    </xdr:to>
    <xdr:pic>
      <xdr:nvPicPr>
        <xdr:cNvPr id="3" name="Picture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r:link="rId3"/>
        <a:stretch>
          <a:fillRect/>
        </a:stretch>
      </xdr:blipFill>
      <xdr:spPr>
        <a:xfrm>
          <a:off x="6156960" y="1840230"/>
          <a:ext cx="3251200" cy="2108200"/>
        </a:xfrm>
        <a:prstGeom prst="rect">
          <a:avLst/>
        </a:prstGeom>
        <a:noFill/>
        <a:ln>
          <a:noFill/>
        </a:ln>
      </xdr:spPr>
    </xdr:pic>
    <xdr:clientData/>
  </xdr:twoCellAnchor>
  <xdr:twoCellAnchor editAs="oneCell">
    <xdr:from>
      <xdr:col>12</xdr:col>
      <xdr:colOff>0</xdr:colOff>
      <xdr:row>63</xdr:row>
      <xdr:rowOff>0</xdr:rowOff>
    </xdr:from>
    <xdr:to>
      <xdr:col>14</xdr:col>
      <xdr:colOff>135890</xdr:colOff>
      <xdr:row>64</xdr:row>
      <xdr:rowOff>19685</xdr:rowOff>
    </xdr:to>
    <xdr:pic>
      <xdr:nvPicPr>
        <xdr:cNvPr id="5" name="Picture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4"/>
        <a:stretch>
          <a:fillRect/>
        </a:stretch>
      </xdr:blipFill>
      <xdr:spPr>
        <a:xfrm>
          <a:off x="7414260" y="15938500"/>
          <a:ext cx="1427480" cy="400685"/>
        </a:xfrm>
        <a:prstGeom prst="rect">
          <a:avLst/>
        </a:prstGeom>
        <a:noFill/>
        <a:ln w="9525">
          <a:noFill/>
        </a:ln>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10</xdr:col>
      <xdr:colOff>0</xdr:colOff>
      <xdr:row>4</xdr:row>
      <xdr:rowOff>0</xdr:rowOff>
    </xdr:from>
    <xdr:to>
      <xdr:col>14</xdr:col>
      <xdr:colOff>702310</xdr:colOff>
      <xdr:row>15</xdr:row>
      <xdr:rowOff>82550</xdr:rowOff>
    </xdr:to>
    <xdr:pic>
      <xdr:nvPicPr>
        <xdr:cNvPr id="3" name="Picture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r:link="rId3"/>
        <a:stretch>
          <a:fillRect/>
        </a:stretch>
      </xdr:blipFill>
      <xdr:spPr>
        <a:xfrm>
          <a:off x="6156960" y="1841500"/>
          <a:ext cx="3251200" cy="2079625"/>
        </a:xfrm>
        <a:prstGeom prst="rect">
          <a:avLst/>
        </a:prstGeom>
        <a:noFill/>
        <a:ln>
          <a:noFill/>
        </a:ln>
      </xdr:spPr>
    </xdr:pic>
    <xdr:clientData/>
  </xdr:twoCellAnchor>
  <xdr:twoCellAnchor editAs="oneCell">
    <xdr:from>
      <xdr:col>12</xdr:col>
      <xdr:colOff>0</xdr:colOff>
      <xdr:row>70</xdr:row>
      <xdr:rowOff>0</xdr:rowOff>
    </xdr:from>
    <xdr:to>
      <xdr:col>14</xdr:col>
      <xdr:colOff>135890</xdr:colOff>
      <xdr:row>71</xdr:row>
      <xdr:rowOff>19685</xdr:rowOff>
    </xdr:to>
    <xdr:pic>
      <xdr:nvPicPr>
        <xdr:cNvPr id="4" name="Picture 3">
          <a:extLst>
            <a:ext uri="{FF2B5EF4-FFF2-40B4-BE49-F238E27FC236}">
              <a16:creationId xmlns:a16="http://schemas.microsoft.com/office/drawing/2014/main" id="{00000000-0008-0000-3A00-000004000000}"/>
            </a:ext>
          </a:extLst>
        </xdr:cNvPr>
        <xdr:cNvPicPr>
          <a:picLocks noChangeAspect="1"/>
        </xdr:cNvPicPr>
      </xdr:nvPicPr>
      <xdr:blipFill>
        <a:blip xmlns:r="http://schemas.openxmlformats.org/officeDocument/2006/relationships" r:embed="rId4"/>
        <a:stretch>
          <a:fillRect/>
        </a:stretch>
      </xdr:blipFill>
      <xdr:spPr>
        <a:xfrm>
          <a:off x="7414260" y="15938500"/>
          <a:ext cx="1427480" cy="400685"/>
        </a:xfrm>
        <a:prstGeom prst="rect">
          <a:avLst/>
        </a:prstGeom>
        <a:noFill/>
        <a:ln w="9525">
          <a:noFill/>
        </a:ln>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10</xdr:col>
      <xdr:colOff>0</xdr:colOff>
      <xdr:row>4</xdr:row>
      <xdr:rowOff>0</xdr:rowOff>
    </xdr:from>
    <xdr:to>
      <xdr:col>14</xdr:col>
      <xdr:colOff>702310</xdr:colOff>
      <xdr:row>15</xdr:row>
      <xdr:rowOff>79513</xdr:rowOff>
    </xdr:to>
    <xdr:pic>
      <xdr:nvPicPr>
        <xdr:cNvPr id="3" name="Picture 2">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r:link="rId3"/>
        <a:stretch>
          <a:fillRect/>
        </a:stretch>
      </xdr:blipFill>
      <xdr:spPr>
        <a:xfrm>
          <a:off x="6321287" y="1815548"/>
          <a:ext cx="3319614" cy="2054087"/>
        </a:xfrm>
        <a:prstGeom prst="rect">
          <a:avLst/>
        </a:prstGeom>
        <a:noFill/>
        <a:ln>
          <a:noFill/>
        </a:ln>
      </xdr:spPr>
    </xdr:pic>
    <xdr:clientData/>
  </xdr:twoCellAnchor>
  <xdr:twoCellAnchor editAs="oneCell">
    <xdr:from>
      <xdr:col>12</xdr:col>
      <xdr:colOff>0</xdr:colOff>
      <xdr:row>65</xdr:row>
      <xdr:rowOff>0</xdr:rowOff>
    </xdr:from>
    <xdr:to>
      <xdr:col>14</xdr:col>
      <xdr:colOff>135890</xdr:colOff>
      <xdr:row>66</xdr:row>
      <xdr:rowOff>19685</xdr:rowOff>
    </xdr:to>
    <xdr:pic>
      <xdr:nvPicPr>
        <xdr:cNvPr id="5" name="Picture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4"/>
        <a:stretch>
          <a:fillRect/>
        </a:stretch>
      </xdr:blipFill>
      <xdr:spPr>
        <a:xfrm>
          <a:off x="7414260" y="15938500"/>
          <a:ext cx="1427480" cy="400685"/>
        </a:xfrm>
        <a:prstGeom prst="rect">
          <a:avLst/>
        </a:prstGeom>
        <a:noFill/>
        <a:ln w="9525">
          <a:noFill/>
        </a:ln>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9</xdr:col>
      <xdr:colOff>598805</xdr:colOff>
      <xdr:row>4</xdr:row>
      <xdr:rowOff>0</xdr:rowOff>
    </xdr:from>
    <xdr:to>
      <xdr:col>14</xdr:col>
      <xdr:colOff>748030</xdr:colOff>
      <xdr:row>16</xdr:row>
      <xdr:rowOff>80645</xdr:rowOff>
    </xdr:to>
    <xdr:pic>
      <xdr:nvPicPr>
        <xdr:cNvPr id="3" name="Picture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r:link="rId3"/>
        <a:stretch>
          <a:fillRect/>
        </a:stretch>
      </xdr:blipFill>
      <xdr:spPr>
        <a:xfrm>
          <a:off x="6155690" y="1625600"/>
          <a:ext cx="3298190" cy="2268220"/>
        </a:xfrm>
        <a:prstGeom prst="rect">
          <a:avLst/>
        </a:prstGeom>
        <a:noFill/>
        <a:ln>
          <a:noFill/>
        </a:ln>
      </xdr:spPr>
    </xdr:pic>
    <xdr:clientData/>
  </xdr:twoCellAnchor>
  <xdr:twoCellAnchor editAs="oneCell">
    <xdr:from>
      <xdr:col>12</xdr:col>
      <xdr:colOff>0</xdr:colOff>
      <xdr:row>66</xdr:row>
      <xdr:rowOff>0</xdr:rowOff>
    </xdr:from>
    <xdr:to>
      <xdr:col>14</xdr:col>
      <xdr:colOff>135890</xdr:colOff>
      <xdr:row>67</xdr:row>
      <xdr:rowOff>19685</xdr:rowOff>
    </xdr:to>
    <xdr:pic>
      <xdr:nvPicPr>
        <xdr:cNvPr id="5" name="Picture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4"/>
        <a:stretch>
          <a:fillRect/>
        </a:stretch>
      </xdr:blipFill>
      <xdr:spPr>
        <a:xfrm>
          <a:off x="7414260" y="16040100"/>
          <a:ext cx="1427480" cy="400685"/>
        </a:xfrm>
        <a:prstGeom prst="rect">
          <a:avLst/>
        </a:prstGeom>
        <a:noFill/>
        <a:ln w="9525">
          <a:noFill/>
        </a:ln>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3D00-000002000000}"/>
            </a:ext>
          </a:extLst>
        </xdr:cNvPr>
        <xdr:cNvPicPr>
          <a:picLocks noChangeAspect="1"/>
        </xdr:cNvPicPr>
      </xdr:nvPicPr>
      <xdr:blipFill>
        <a:blip xmlns:r="http://schemas.openxmlformats.org/officeDocument/2006/relationships" r:embed="rId1"/>
        <a:stretch>
          <a:fillRect/>
        </a:stretch>
      </xdr:blipFill>
      <xdr:spPr>
        <a:xfrm>
          <a:off x="8754110" y="0"/>
          <a:ext cx="616585" cy="622300"/>
        </a:xfrm>
        <a:prstGeom prst="rect">
          <a:avLst/>
        </a:prstGeom>
      </xdr:spPr>
    </xdr:pic>
    <xdr:clientData/>
  </xdr:twoCellAnchor>
  <xdr:twoCellAnchor editAs="oneCell">
    <xdr:from>
      <xdr:col>10</xdr:col>
      <xdr:colOff>0</xdr:colOff>
      <xdr:row>4</xdr:row>
      <xdr:rowOff>0</xdr:rowOff>
    </xdr:from>
    <xdr:to>
      <xdr:col>14</xdr:col>
      <xdr:colOff>749300</xdr:colOff>
      <xdr:row>16</xdr:row>
      <xdr:rowOff>80645</xdr:rowOff>
    </xdr:to>
    <xdr:pic>
      <xdr:nvPicPr>
        <xdr:cNvPr id="3" name="Picture 2">
          <a:extLst>
            <a:ext uri="{FF2B5EF4-FFF2-40B4-BE49-F238E27FC236}">
              <a16:creationId xmlns:a16="http://schemas.microsoft.com/office/drawing/2014/main" id="{00000000-0008-0000-3D00-000003000000}"/>
            </a:ext>
          </a:extLst>
        </xdr:cNvPr>
        <xdr:cNvPicPr>
          <a:picLocks noChangeAspect="1"/>
        </xdr:cNvPicPr>
      </xdr:nvPicPr>
      <xdr:blipFill>
        <a:blip xmlns:r="http://schemas.openxmlformats.org/officeDocument/2006/relationships" r:embed="rId2" r:link="rId3"/>
        <a:stretch>
          <a:fillRect/>
        </a:stretch>
      </xdr:blipFill>
      <xdr:spPr>
        <a:xfrm>
          <a:off x="6205220" y="1778000"/>
          <a:ext cx="3298190" cy="2268220"/>
        </a:xfrm>
        <a:prstGeom prst="rect">
          <a:avLst/>
        </a:prstGeom>
        <a:noFill/>
        <a:ln>
          <a:noFill/>
        </a:ln>
      </xdr:spPr>
    </xdr:pic>
    <xdr:clientData/>
  </xdr:twoCellAnchor>
  <xdr:twoCellAnchor editAs="oneCell">
    <xdr:from>
      <xdr:col>12</xdr:col>
      <xdr:colOff>0</xdr:colOff>
      <xdr:row>64</xdr:row>
      <xdr:rowOff>0</xdr:rowOff>
    </xdr:from>
    <xdr:to>
      <xdr:col>14</xdr:col>
      <xdr:colOff>135890</xdr:colOff>
      <xdr:row>65</xdr:row>
      <xdr:rowOff>19685</xdr:rowOff>
    </xdr:to>
    <xdr:pic>
      <xdr:nvPicPr>
        <xdr:cNvPr id="5" name="Picture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4"/>
        <a:stretch>
          <a:fillRect/>
        </a:stretch>
      </xdr:blipFill>
      <xdr:spPr>
        <a:xfrm>
          <a:off x="7462520" y="16370300"/>
          <a:ext cx="1427480" cy="400685"/>
        </a:xfrm>
        <a:prstGeom prst="rect">
          <a:avLst/>
        </a:prstGeom>
        <a:noFill/>
        <a:ln w="9525">
          <a:noFill/>
        </a:ln>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3E00-000002000000}"/>
            </a:ext>
          </a:extLst>
        </xdr:cNvPr>
        <xdr:cNvPicPr>
          <a:picLocks noChangeAspect="1"/>
        </xdr:cNvPicPr>
      </xdr:nvPicPr>
      <xdr:blipFill>
        <a:blip xmlns:r="http://schemas.openxmlformats.org/officeDocument/2006/relationships" r:embed="rId1"/>
        <a:stretch>
          <a:fillRect/>
        </a:stretch>
      </xdr:blipFill>
      <xdr:spPr>
        <a:xfrm>
          <a:off x="8754110" y="0"/>
          <a:ext cx="616585" cy="622300"/>
        </a:xfrm>
        <a:prstGeom prst="rect">
          <a:avLst/>
        </a:prstGeom>
      </xdr:spPr>
    </xdr:pic>
    <xdr:clientData/>
  </xdr:twoCellAnchor>
  <xdr:twoCellAnchor editAs="oneCell">
    <xdr:from>
      <xdr:col>10</xdr:col>
      <xdr:colOff>0</xdr:colOff>
      <xdr:row>5</xdr:row>
      <xdr:rowOff>0</xdr:rowOff>
    </xdr:from>
    <xdr:to>
      <xdr:col>14</xdr:col>
      <xdr:colOff>749300</xdr:colOff>
      <xdr:row>16</xdr:row>
      <xdr:rowOff>174625</xdr:rowOff>
    </xdr:to>
    <xdr:pic>
      <xdr:nvPicPr>
        <xdr:cNvPr id="3" name="Picture 2">
          <a:extLst>
            <a:ext uri="{FF2B5EF4-FFF2-40B4-BE49-F238E27FC236}">
              <a16:creationId xmlns:a16="http://schemas.microsoft.com/office/drawing/2014/main" id="{00000000-0008-0000-3E00-000003000000}"/>
            </a:ext>
          </a:extLst>
        </xdr:cNvPr>
        <xdr:cNvPicPr>
          <a:picLocks noChangeAspect="1"/>
        </xdr:cNvPicPr>
      </xdr:nvPicPr>
      <xdr:blipFill>
        <a:blip xmlns:r="http://schemas.openxmlformats.org/officeDocument/2006/relationships" r:embed="rId2" r:link="rId3"/>
        <a:stretch>
          <a:fillRect/>
        </a:stretch>
      </xdr:blipFill>
      <xdr:spPr>
        <a:xfrm>
          <a:off x="6205220" y="2041525"/>
          <a:ext cx="3298190" cy="2289175"/>
        </a:xfrm>
        <a:prstGeom prst="rect">
          <a:avLst/>
        </a:prstGeom>
        <a:noFill/>
        <a:ln>
          <a:noFill/>
        </a:ln>
      </xdr:spPr>
    </xdr:pic>
    <xdr:clientData/>
  </xdr:twoCellAnchor>
  <xdr:twoCellAnchor editAs="oneCell">
    <xdr:from>
      <xdr:col>12</xdr:col>
      <xdr:colOff>0</xdr:colOff>
      <xdr:row>68</xdr:row>
      <xdr:rowOff>0</xdr:rowOff>
    </xdr:from>
    <xdr:to>
      <xdr:col>14</xdr:col>
      <xdr:colOff>135890</xdr:colOff>
      <xdr:row>69</xdr:row>
      <xdr:rowOff>19685</xdr:rowOff>
    </xdr:to>
    <xdr:pic>
      <xdr:nvPicPr>
        <xdr:cNvPr id="5" name="Picture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4"/>
        <a:stretch>
          <a:fillRect/>
        </a:stretch>
      </xdr:blipFill>
      <xdr:spPr>
        <a:xfrm>
          <a:off x="7462520" y="16402050"/>
          <a:ext cx="1427480" cy="400685"/>
        </a:xfrm>
        <a:prstGeom prst="rect">
          <a:avLst/>
        </a:prstGeom>
        <a:noFill/>
        <a:ln w="9525">
          <a:noFill/>
        </a:ln>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3F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10</xdr:col>
      <xdr:colOff>0</xdr:colOff>
      <xdr:row>3</xdr:row>
      <xdr:rowOff>189865</xdr:rowOff>
    </xdr:from>
    <xdr:to>
      <xdr:col>14</xdr:col>
      <xdr:colOff>765175</xdr:colOff>
      <xdr:row>15</xdr:row>
      <xdr:rowOff>120015</xdr:rowOff>
    </xdr:to>
    <xdr:pic>
      <xdr:nvPicPr>
        <xdr:cNvPr id="3" name="Picture 2">
          <a:extLst>
            <a:ext uri="{FF2B5EF4-FFF2-40B4-BE49-F238E27FC236}">
              <a16:creationId xmlns:a16="http://schemas.microsoft.com/office/drawing/2014/main" id="{00000000-0008-0000-3F00-000003000000}"/>
            </a:ext>
          </a:extLst>
        </xdr:cNvPr>
        <xdr:cNvPicPr>
          <a:picLocks noChangeAspect="1"/>
        </xdr:cNvPicPr>
      </xdr:nvPicPr>
      <xdr:blipFill>
        <a:blip xmlns:r="http://schemas.openxmlformats.org/officeDocument/2006/relationships" r:embed="rId2" r:link="rId3"/>
        <a:stretch>
          <a:fillRect/>
        </a:stretch>
      </xdr:blipFill>
      <xdr:spPr>
        <a:xfrm>
          <a:off x="6156960" y="1778000"/>
          <a:ext cx="3314065" cy="2117090"/>
        </a:xfrm>
        <a:prstGeom prst="rect">
          <a:avLst/>
        </a:prstGeom>
        <a:noFill/>
        <a:ln>
          <a:noFill/>
        </a:ln>
      </xdr:spPr>
    </xdr:pic>
    <xdr:clientData/>
  </xdr:twoCellAnchor>
  <xdr:twoCellAnchor editAs="oneCell">
    <xdr:from>
      <xdr:col>12</xdr:col>
      <xdr:colOff>0</xdr:colOff>
      <xdr:row>65</xdr:row>
      <xdr:rowOff>0</xdr:rowOff>
    </xdr:from>
    <xdr:to>
      <xdr:col>14</xdr:col>
      <xdr:colOff>135890</xdr:colOff>
      <xdr:row>66</xdr:row>
      <xdr:rowOff>19685</xdr:rowOff>
    </xdr:to>
    <xdr:pic>
      <xdr:nvPicPr>
        <xdr:cNvPr id="5" name="Picture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4"/>
        <a:stretch>
          <a:fillRect/>
        </a:stretch>
      </xdr:blipFill>
      <xdr:spPr>
        <a:xfrm>
          <a:off x="7414260" y="16002000"/>
          <a:ext cx="1427480" cy="400685"/>
        </a:xfrm>
        <a:prstGeom prst="rect">
          <a:avLst/>
        </a:prstGeom>
        <a:noFill/>
        <a:ln w="9525">
          <a:noFill/>
        </a:ln>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40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10</xdr:col>
      <xdr:colOff>0</xdr:colOff>
      <xdr:row>4</xdr:row>
      <xdr:rowOff>0</xdr:rowOff>
    </xdr:from>
    <xdr:to>
      <xdr:col>14</xdr:col>
      <xdr:colOff>765175</xdr:colOff>
      <xdr:row>15</xdr:row>
      <xdr:rowOff>120650</xdr:rowOff>
    </xdr:to>
    <xdr:pic>
      <xdr:nvPicPr>
        <xdr:cNvPr id="3" name="Picture 2">
          <a:extLst>
            <a:ext uri="{FF2B5EF4-FFF2-40B4-BE49-F238E27FC236}">
              <a16:creationId xmlns:a16="http://schemas.microsoft.com/office/drawing/2014/main" id="{00000000-0008-0000-4000-000003000000}"/>
            </a:ext>
          </a:extLst>
        </xdr:cNvPr>
        <xdr:cNvPicPr>
          <a:picLocks noChangeAspect="1"/>
        </xdr:cNvPicPr>
      </xdr:nvPicPr>
      <xdr:blipFill>
        <a:blip xmlns:r="http://schemas.openxmlformats.org/officeDocument/2006/relationships" r:embed="rId2" r:link="rId3"/>
        <a:stretch>
          <a:fillRect/>
        </a:stretch>
      </xdr:blipFill>
      <xdr:spPr>
        <a:xfrm>
          <a:off x="6156960" y="1778000"/>
          <a:ext cx="3314065" cy="2117725"/>
        </a:xfrm>
        <a:prstGeom prst="rect">
          <a:avLst/>
        </a:prstGeom>
        <a:noFill/>
        <a:ln>
          <a:noFill/>
        </a:ln>
      </xdr:spPr>
    </xdr:pic>
    <xdr:clientData/>
  </xdr:twoCellAnchor>
  <xdr:twoCellAnchor editAs="oneCell">
    <xdr:from>
      <xdr:col>12</xdr:col>
      <xdr:colOff>0</xdr:colOff>
      <xdr:row>67</xdr:row>
      <xdr:rowOff>0</xdr:rowOff>
    </xdr:from>
    <xdr:to>
      <xdr:col>14</xdr:col>
      <xdr:colOff>135890</xdr:colOff>
      <xdr:row>68</xdr:row>
      <xdr:rowOff>19685</xdr:rowOff>
    </xdr:to>
    <xdr:pic>
      <xdr:nvPicPr>
        <xdr:cNvPr id="5" name="Picture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4"/>
        <a:stretch>
          <a:fillRect/>
        </a:stretch>
      </xdr:blipFill>
      <xdr:spPr>
        <a:xfrm>
          <a:off x="7414260" y="15976600"/>
          <a:ext cx="1427480" cy="400685"/>
        </a:xfrm>
        <a:prstGeom prst="rect">
          <a:avLst/>
        </a:prstGeom>
        <a:noFill/>
        <a:ln w="9525">
          <a:noFill/>
        </a:ln>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41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10</xdr:col>
      <xdr:colOff>0</xdr:colOff>
      <xdr:row>5</xdr:row>
      <xdr:rowOff>0</xdr:rowOff>
    </xdr:from>
    <xdr:to>
      <xdr:col>14</xdr:col>
      <xdr:colOff>765175</xdr:colOff>
      <xdr:row>16</xdr:row>
      <xdr:rowOff>24130</xdr:rowOff>
    </xdr:to>
    <xdr:pic>
      <xdr:nvPicPr>
        <xdr:cNvPr id="3" name="Picture 2">
          <a:extLst>
            <a:ext uri="{FF2B5EF4-FFF2-40B4-BE49-F238E27FC236}">
              <a16:creationId xmlns:a16="http://schemas.microsoft.com/office/drawing/2014/main" id="{00000000-0008-0000-4100-000003000000}"/>
            </a:ext>
          </a:extLst>
        </xdr:cNvPr>
        <xdr:cNvPicPr>
          <a:picLocks noChangeAspect="1"/>
        </xdr:cNvPicPr>
      </xdr:nvPicPr>
      <xdr:blipFill>
        <a:blip xmlns:r="http://schemas.openxmlformats.org/officeDocument/2006/relationships" r:embed="rId2" r:link="rId3"/>
        <a:stretch>
          <a:fillRect/>
        </a:stretch>
      </xdr:blipFill>
      <xdr:spPr>
        <a:xfrm>
          <a:off x="6156960" y="2041525"/>
          <a:ext cx="3314065" cy="2148205"/>
        </a:xfrm>
        <a:prstGeom prst="rect">
          <a:avLst/>
        </a:prstGeom>
        <a:noFill/>
        <a:ln>
          <a:noFill/>
        </a:ln>
      </xdr:spPr>
    </xdr:pic>
    <xdr:clientData/>
  </xdr:twoCellAnchor>
  <xdr:twoCellAnchor editAs="oneCell">
    <xdr:from>
      <xdr:col>12</xdr:col>
      <xdr:colOff>0</xdr:colOff>
      <xdr:row>65</xdr:row>
      <xdr:rowOff>0</xdr:rowOff>
    </xdr:from>
    <xdr:to>
      <xdr:col>14</xdr:col>
      <xdr:colOff>135890</xdr:colOff>
      <xdr:row>66</xdr:row>
      <xdr:rowOff>19685</xdr:rowOff>
    </xdr:to>
    <xdr:pic>
      <xdr:nvPicPr>
        <xdr:cNvPr id="5" name="Picture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4"/>
        <a:stretch>
          <a:fillRect/>
        </a:stretch>
      </xdr:blipFill>
      <xdr:spPr>
        <a:xfrm>
          <a:off x="7414260" y="15948025"/>
          <a:ext cx="1427480" cy="400685"/>
        </a:xfrm>
        <a:prstGeom prst="rect">
          <a:avLst/>
        </a:prstGeom>
        <a:noFill/>
        <a:ln w="9525">
          <a:noFill/>
        </a:ln>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42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9</xdr:col>
      <xdr:colOff>599440</xdr:colOff>
      <xdr:row>3</xdr:row>
      <xdr:rowOff>189230</xdr:rowOff>
    </xdr:from>
    <xdr:to>
      <xdr:col>14</xdr:col>
      <xdr:colOff>733425</xdr:colOff>
      <xdr:row>15</xdr:row>
      <xdr:rowOff>50165</xdr:rowOff>
    </xdr:to>
    <xdr:pic>
      <xdr:nvPicPr>
        <xdr:cNvPr id="3" name="Picture 2">
          <a:extLst>
            <a:ext uri="{FF2B5EF4-FFF2-40B4-BE49-F238E27FC236}">
              <a16:creationId xmlns:a16="http://schemas.microsoft.com/office/drawing/2014/main" id="{00000000-0008-0000-4200-000003000000}"/>
            </a:ext>
          </a:extLst>
        </xdr:cNvPr>
        <xdr:cNvPicPr>
          <a:picLocks noChangeAspect="1"/>
        </xdr:cNvPicPr>
      </xdr:nvPicPr>
      <xdr:blipFill>
        <a:blip xmlns:r="http://schemas.openxmlformats.org/officeDocument/2006/relationships" r:embed="rId2" r:link="rId3"/>
        <a:stretch>
          <a:fillRect/>
        </a:stretch>
      </xdr:blipFill>
      <xdr:spPr>
        <a:xfrm>
          <a:off x="6156325" y="1778000"/>
          <a:ext cx="3282950" cy="2101215"/>
        </a:xfrm>
        <a:prstGeom prst="rect">
          <a:avLst/>
        </a:prstGeom>
        <a:noFill/>
        <a:ln>
          <a:noFill/>
        </a:ln>
      </xdr:spPr>
    </xdr:pic>
    <xdr:clientData/>
  </xdr:twoCellAnchor>
  <xdr:twoCellAnchor editAs="oneCell">
    <xdr:from>
      <xdr:col>12</xdr:col>
      <xdr:colOff>0</xdr:colOff>
      <xdr:row>63</xdr:row>
      <xdr:rowOff>0</xdr:rowOff>
    </xdr:from>
    <xdr:to>
      <xdr:col>14</xdr:col>
      <xdr:colOff>135890</xdr:colOff>
      <xdr:row>64</xdr:row>
      <xdr:rowOff>19685</xdr:rowOff>
    </xdr:to>
    <xdr:pic>
      <xdr:nvPicPr>
        <xdr:cNvPr id="5" name="Picture 4">
          <a:extLst>
            <a:ext uri="{FF2B5EF4-FFF2-40B4-BE49-F238E27FC236}">
              <a16:creationId xmlns:a16="http://schemas.microsoft.com/office/drawing/2014/main" id="{00000000-0008-0000-4200-000005000000}"/>
            </a:ext>
          </a:extLst>
        </xdr:cNvPr>
        <xdr:cNvPicPr>
          <a:picLocks noChangeAspect="1"/>
        </xdr:cNvPicPr>
      </xdr:nvPicPr>
      <xdr:blipFill>
        <a:blip xmlns:r="http://schemas.openxmlformats.org/officeDocument/2006/relationships" r:embed="rId4"/>
        <a:stretch>
          <a:fillRect/>
        </a:stretch>
      </xdr:blipFill>
      <xdr:spPr>
        <a:xfrm>
          <a:off x="7414260" y="15557500"/>
          <a:ext cx="1427480" cy="400685"/>
        </a:xfrm>
        <a:prstGeom prst="rect">
          <a:avLst/>
        </a:prstGeom>
        <a:noFill/>
        <a:ln w="9525">
          <a:noFill/>
        </a:ln>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43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10</xdr:col>
      <xdr:colOff>0</xdr:colOff>
      <xdr:row>4</xdr:row>
      <xdr:rowOff>0</xdr:rowOff>
    </xdr:from>
    <xdr:to>
      <xdr:col>14</xdr:col>
      <xdr:colOff>734060</xdr:colOff>
      <xdr:row>15</xdr:row>
      <xdr:rowOff>51435</xdr:rowOff>
    </xdr:to>
    <xdr:pic>
      <xdr:nvPicPr>
        <xdr:cNvPr id="3" name="Picture 2">
          <a:extLst>
            <a:ext uri="{FF2B5EF4-FFF2-40B4-BE49-F238E27FC236}">
              <a16:creationId xmlns:a16="http://schemas.microsoft.com/office/drawing/2014/main" id="{00000000-0008-0000-4300-000003000000}"/>
            </a:ext>
          </a:extLst>
        </xdr:cNvPr>
        <xdr:cNvPicPr>
          <a:picLocks noChangeAspect="1"/>
        </xdr:cNvPicPr>
      </xdr:nvPicPr>
      <xdr:blipFill>
        <a:blip xmlns:r="http://schemas.openxmlformats.org/officeDocument/2006/relationships" r:embed="rId2" r:link="rId3"/>
        <a:stretch>
          <a:fillRect/>
        </a:stretch>
      </xdr:blipFill>
      <xdr:spPr>
        <a:xfrm>
          <a:off x="6156960" y="1778000"/>
          <a:ext cx="3282950" cy="2102485"/>
        </a:xfrm>
        <a:prstGeom prst="rect">
          <a:avLst/>
        </a:prstGeom>
        <a:noFill/>
        <a:ln>
          <a:noFill/>
        </a:ln>
      </xdr:spPr>
    </xdr:pic>
    <xdr:clientData/>
  </xdr:twoCellAnchor>
  <xdr:twoCellAnchor editAs="oneCell">
    <xdr:from>
      <xdr:col>12</xdr:col>
      <xdr:colOff>0</xdr:colOff>
      <xdr:row>68</xdr:row>
      <xdr:rowOff>0</xdr:rowOff>
    </xdr:from>
    <xdr:to>
      <xdr:col>14</xdr:col>
      <xdr:colOff>135890</xdr:colOff>
      <xdr:row>69</xdr:row>
      <xdr:rowOff>19685</xdr:rowOff>
    </xdr:to>
    <xdr:pic>
      <xdr:nvPicPr>
        <xdr:cNvPr id="5" name="Picture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4"/>
        <a:stretch>
          <a:fillRect/>
        </a:stretch>
      </xdr:blipFill>
      <xdr:spPr>
        <a:xfrm>
          <a:off x="7414260" y="16116300"/>
          <a:ext cx="1427480" cy="400685"/>
        </a:xfrm>
        <a:prstGeom prst="rect">
          <a:avLst/>
        </a:prstGeom>
        <a:noFill/>
        <a:ln w="9525">
          <a:noFill/>
        </a:ln>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44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10</xdr:col>
      <xdr:colOff>0</xdr:colOff>
      <xdr:row>4</xdr:row>
      <xdr:rowOff>0</xdr:rowOff>
    </xdr:from>
    <xdr:to>
      <xdr:col>14</xdr:col>
      <xdr:colOff>734060</xdr:colOff>
      <xdr:row>15</xdr:row>
      <xdr:rowOff>51435</xdr:rowOff>
    </xdr:to>
    <xdr:pic>
      <xdr:nvPicPr>
        <xdr:cNvPr id="3" name="Picture 2">
          <a:extLst>
            <a:ext uri="{FF2B5EF4-FFF2-40B4-BE49-F238E27FC236}">
              <a16:creationId xmlns:a16="http://schemas.microsoft.com/office/drawing/2014/main" id="{00000000-0008-0000-4400-000003000000}"/>
            </a:ext>
          </a:extLst>
        </xdr:cNvPr>
        <xdr:cNvPicPr>
          <a:picLocks noChangeAspect="1"/>
        </xdr:cNvPicPr>
      </xdr:nvPicPr>
      <xdr:blipFill>
        <a:blip xmlns:r="http://schemas.openxmlformats.org/officeDocument/2006/relationships" r:embed="rId2" r:link="rId3"/>
        <a:stretch>
          <a:fillRect/>
        </a:stretch>
      </xdr:blipFill>
      <xdr:spPr>
        <a:xfrm>
          <a:off x="6156960" y="1778000"/>
          <a:ext cx="3282950" cy="2102485"/>
        </a:xfrm>
        <a:prstGeom prst="rect">
          <a:avLst/>
        </a:prstGeom>
        <a:noFill/>
        <a:ln>
          <a:noFill/>
        </a:ln>
      </xdr:spPr>
    </xdr:pic>
    <xdr:clientData/>
  </xdr:twoCellAnchor>
  <xdr:twoCellAnchor editAs="oneCell">
    <xdr:from>
      <xdr:col>12</xdr:col>
      <xdr:colOff>0</xdr:colOff>
      <xdr:row>65</xdr:row>
      <xdr:rowOff>0</xdr:rowOff>
    </xdr:from>
    <xdr:to>
      <xdr:col>14</xdr:col>
      <xdr:colOff>135890</xdr:colOff>
      <xdr:row>66</xdr:row>
      <xdr:rowOff>19685</xdr:rowOff>
    </xdr:to>
    <xdr:pic>
      <xdr:nvPicPr>
        <xdr:cNvPr id="5" name="Picture 4">
          <a:extLst>
            <a:ext uri="{FF2B5EF4-FFF2-40B4-BE49-F238E27FC236}">
              <a16:creationId xmlns:a16="http://schemas.microsoft.com/office/drawing/2014/main" id="{00000000-0008-0000-4400-000005000000}"/>
            </a:ext>
          </a:extLst>
        </xdr:cNvPr>
        <xdr:cNvPicPr>
          <a:picLocks noChangeAspect="1"/>
        </xdr:cNvPicPr>
      </xdr:nvPicPr>
      <xdr:blipFill>
        <a:blip xmlns:r="http://schemas.openxmlformats.org/officeDocument/2006/relationships" r:embed="rId4"/>
        <a:stretch>
          <a:fillRect/>
        </a:stretch>
      </xdr:blipFill>
      <xdr:spPr>
        <a:xfrm>
          <a:off x="7414260" y="15938500"/>
          <a:ext cx="1427480" cy="400685"/>
        </a:xfrm>
        <a:prstGeom prst="rect">
          <a:avLst/>
        </a:prstGeom>
        <a:noFill/>
        <a:ln w="9525">
          <a:noFill/>
        </a:ln>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13</xdr:col>
      <xdr:colOff>0</xdr:colOff>
      <xdr:row>0</xdr:row>
      <xdr:rowOff>0</xdr:rowOff>
    </xdr:from>
    <xdr:to>
      <xdr:col>13</xdr:col>
      <xdr:colOff>616585</xdr:colOff>
      <xdr:row>0</xdr:row>
      <xdr:rowOff>622300</xdr:rowOff>
    </xdr:to>
    <xdr:pic>
      <xdr:nvPicPr>
        <xdr:cNvPr id="2" name="Picture 1" descr="LOGO Z43 ĐẸP">
          <a:extLst>
            <a:ext uri="{FF2B5EF4-FFF2-40B4-BE49-F238E27FC236}">
              <a16:creationId xmlns:a16="http://schemas.microsoft.com/office/drawing/2014/main" id="{00000000-0008-0000-45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8</xdr:col>
      <xdr:colOff>615461</xdr:colOff>
      <xdr:row>3</xdr:row>
      <xdr:rowOff>123092</xdr:rowOff>
    </xdr:from>
    <xdr:to>
      <xdr:col>13</xdr:col>
      <xdr:colOff>816058</xdr:colOff>
      <xdr:row>18</xdr:row>
      <xdr:rowOff>70337</xdr:rowOff>
    </xdr:to>
    <xdr:pic>
      <xdr:nvPicPr>
        <xdr:cNvPr id="3" name="Picture 2">
          <a:extLst>
            <a:ext uri="{FF2B5EF4-FFF2-40B4-BE49-F238E27FC236}">
              <a16:creationId xmlns:a16="http://schemas.microsoft.com/office/drawing/2014/main" id="{00000000-0008-0000-4500-000003000000}"/>
            </a:ext>
          </a:extLst>
        </xdr:cNvPr>
        <xdr:cNvPicPr>
          <a:picLocks noChangeAspect="1"/>
        </xdr:cNvPicPr>
      </xdr:nvPicPr>
      <xdr:blipFill>
        <a:blip xmlns:r="http://schemas.openxmlformats.org/officeDocument/2006/relationships" r:embed="rId2" r:link="rId3"/>
        <a:stretch>
          <a:fillRect/>
        </a:stretch>
      </xdr:blipFill>
      <xdr:spPr>
        <a:xfrm>
          <a:off x="6318738" y="1770184"/>
          <a:ext cx="3297018" cy="2497015"/>
        </a:xfrm>
        <a:prstGeom prst="rect">
          <a:avLst/>
        </a:prstGeom>
        <a:noFill/>
        <a:ln>
          <a:noFill/>
        </a:ln>
      </xdr:spPr>
    </xdr:pic>
    <xdr:clientData/>
  </xdr:twoCellAnchor>
  <xdr:twoCellAnchor editAs="oneCell">
    <xdr:from>
      <xdr:col>11</xdr:col>
      <xdr:colOff>0</xdr:colOff>
      <xdr:row>68</xdr:row>
      <xdr:rowOff>0</xdr:rowOff>
    </xdr:from>
    <xdr:to>
      <xdr:col>13</xdr:col>
      <xdr:colOff>275038</xdr:colOff>
      <xdr:row>69</xdr:row>
      <xdr:rowOff>19685</xdr:rowOff>
    </xdr:to>
    <xdr:pic>
      <xdr:nvPicPr>
        <xdr:cNvPr id="5" name="Picture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4"/>
        <a:stretch>
          <a:fillRect/>
        </a:stretch>
      </xdr:blipFill>
      <xdr:spPr>
        <a:xfrm>
          <a:off x="7414260" y="16065500"/>
          <a:ext cx="1427480" cy="400685"/>
        </a:xfrm>
        <a:prstGeom prst="rect">
          <a:avLst/>
        </a:prstGeom>
        <a:noFill/>
        <a:ln w="9525">
          <a:noFill/>
        </a:ln>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46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10</xdr:col>
      <xdr:colOff>0</xdr:colOff>
      <xdr:row>4</xdr:row>
      <xdr:rowOff>189865</xdr:rowOff>
    </xdr:from>
    <xdr:to>
      <xdr:col>14</xdr:col>
      <xdr:colOff>676910</xdr:colOff>
      <xdr:row>18</xdr:row>
      <xdr:rowOff>69215</xdr:rowOff>
    </xdr:to>
    <xdr:pic>
      <xdr:nvPicPr>
        <xdr:cNvPr id="3" name="Picture 2">
          <a:extLst>
            <a:ext uri="{FF2B5EF4-FFF2-40B4-BE49-F238E27FC236}">
              <a16:creationId xmlns:a16="http://schemas.microsoft.com/office/drawing/2014/main" id="{00000000-0008-0000-4600-000003000000}"/>
            </a:ext>
          </a:extLst>
        </xdr:cNvPr>
        <xdr:cNvPicPr>
          <a:picLocks noChangeAspect="1"/>
        </xdr:cNvPicPr>
      </xdr:nvPicPr>
      <xdr:blipFill>
        <a:blip xmlns:r="http://schemas.openxmlformats.org/officeDocument/2006/relationships" r:embed="rId2" r:link="rId3"/>
        <a:stretch>
          <a:fillRect/>
        </a:stretch>
      </xdr:blipFill>
      <xdr:spPr>
        <a:xfrm>
          <a:off x="6156960" y="2040890"/>
          <a:ext cx="3225800" cy="2574925"/>
        </a:xfrm>
        <a:prstGeom prst="rect">
          <a:avLst/>
        </a:prstGeom>
        <a:noFill/>
        <a:ln>
          <a:noFill/>
        </a:ln>
      </xdr:spPr>
    </xdr:pic>
    <xdr:clientData/>
  </xdr:twoCellAnchor>
  <xdr:twoCellAnchor editAs="oneCell">
    <xdr:from>
      <xdr:col>12</xdr:col>
      <xdr:colOff>0</xdr:colOff>
      <xdr:row>67</xdr:row>
      <xdr:rowOff>0</xdr:rowOff>
    </xdr:from>
    <xdr:to>
      <xdr:col>14</xdr:col>
      <xdr:colOff>135890</xdr:colOff>
      <xdr:row>68</xdr:row>
      <xdr:rowOff>19685</xdr:rowOff>
    </xdr:to>
    <xdr:pic>
      <xdr:nvPicPr>
        <xdr:cNvPr id="5" name="Picture 4">
          <a:extLst>
            <a:ext uri="{FF2B5EF4-FFF2-40B4-BE49-F238E27FC236}">
              <a16:creationId xmlns:a16="http://schemas.microsoft.com/office/drawing/2014/main" id="{00000000-0008-0000-4600-000005000000}"/>
            </a:ext>
          </a:extLst>
        </xdr:cNvPr>
        <xdr:cNvPicPr>
          <a:picLocks noChangeAspect="1"/>
        </xdr:cNvPicPr>
      </xdr:nvPicPr>
      <xdr:blipFill>
        <a:blip xmlns:r="http://schemas.openxmlformats.org/officeDocument/2006/relationships" r:embed="rId4"/>
        <a:stretch>
          <a:fillRect/>
        </a:stretch>
      </xdr:blipFill>
      <xdr:spPr>
        <a:xfrm>
          <a:off x="7414260" y="16011525"/>
          <a:ext cx="1427480" cy="400685"/>
        </a:xfrm>
        <a:prstGeom prst="rect">
          <a:avLst/>
        </a:prstGeom>
        <a:noFill/>
        <a:ln w="9525">
          <a:noFill/>
        </a:ln>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12</xdr:col>
      <xdr:colOff>0</xdr:colOff>
      <xdr:row>0</xdr:row>
      <xdr:rowOff>0</xdr:rowOff>
    </xdr:from>
    <xdr:to>
      <xdr:col>12</xdr:col>
      <xdr:colOff>616585</xdr:colOff>
      <xdr:row>0</xdr:row>
      <xdr:rowOff>622300</xdr:rowOff>
    </xdr:to>
    <xdr:pic>
      <xdr:nvPicPr>
        <xdr:cNvPr id="2" name="Picture 1" descr="LOGO Z43 ĐẸP">
          <a:extLst>
            <a:ext uri="{FF2B5EF4-FFF2-40B4-BE49-F238E27FC236}">
              <a16:creationId xmlns:a16="http://schemas.microsoft.com/office/drawing/2014/main" id="{00000000-0008-0000-4700-000002000000}"/>
            </a:ext>
          </a:extLst>
        </xdr:cNvPr>
        <xdr:cNvPicPr>
          <a:picLocks noChangeAspect="1"/>
        </xdr:cNvPicPr>
      </xdr:nvPicPr>
      <xdr:blipFill>
        <a:blip xmlns:r="http://schemas.openxmlformats.org/officeDocument/2006/relationships" r:embed="rId1"/>
        <a:stretch>
          <a:fillRect/>
        </a:stretch>
      </xdr:blipFill>
      <xdr:spPr>
        <a:xfrm>
          <a:off x="8806180" y="0"/>
          <a:ext cx="616585" cy="622300"/>
        </a:xfrm>
        <a:prstGeom prst="rect">
          <a:avLst/>
        </a:prstGeom>
      </xdr:spPr>
    </xdr:pic>
    <xdr:clientData/>
  </xdr:twoCellAnchor>
  <xdr:twoCellAnchor editAs="oneCell">
    <xdr:from>
      <xdr:col>7</xdr:col>
      <xdr:colOff>599440</xdr:colOff>
      <xdr:row>4</xdr:row>
      <xdr:rowOff>189865</xdr:rowOff>
    </xdr:from>
    <xdr:to>
      <xdr:col>12</xdr:col>
      <xdr:colOff>746705</xdr:colOff>
      <xdr:row>18</xdr:row>
      <xdr:rowOff>143510</xdr:rowOff>
    </xdr:to>
    <xdr:pic>
      <xdr:nvPicPr>
        <xdr:cNvPr id="3" name="Picture 2">
          <a:extLst>
            <a:ext uri="{FF2B5EF4-FFF2-40B4-BE49-F238E27FC236}">
              <a16:creationId xmlns:a16="http://schemas.microsoft.com/office/drawing/2014/main" id="{00000000-0008-0000-4700-000003000000}"/>
            </a:ext>
          </a:extLst>
        </xdr:cNvPr>
        <xdr:cNvPicPr>
          <a:picLocks noChangeAspect="1"/>
        </xdr:cNvPicPr>
      </xdr:nvPicPr>
      <xdr:blipFill>
        <a:blip xmlns:r="http://schemas.openxmlformats.org/officeDocument/2006/relationships" r:embed="rId2" r:link="rId3"/>
        <a:stretch>
          <a:fillRect/>
        </a:stretch>
      </xdr:blipFill>
      <xdr:spPr>
        <a:xfrm>
          <a:off x="6256655" y="2040890"/>
          <a:ext cx="3282315" cy="2649220"/>
        </a:xfrm>
        <a:prstGeom prst="rect">
          <a:avLst/>
        </a:prstGeom>
        <a:noFill/>
        <a:ln>
          <a:noFill/>
        </a:ln>
      </xdr:spPr>
    </xdr:pic>
    <xdr:clientData/>
  </xdr:twoCellAnchor>
  <xdr:twoCellAnchor editAs="oneCell">
    <xdr:from>
      <xdr:col>10</xdr:col>
      <xdr:colOff>0</xdr:colOff>
      <xdr:row>67</xdr:row>
      <xdr:rowOff>0</xdr:rowOff>
    </xdr:from>
    <xdr:to>
      <xdr:col>12</xdr:col>
      <xdr:colOff>135890</xdr:colOff>
      <xdr:row>68</xdr:row>
      <xdr:rowOff>19685</xdr:rowOff>
    </xdr:to>
    <xdr:pic>
      <xdr:nvPicPr>
        <xdr:cNvPr id="5" name="Picture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4"/>
        <a:stretch>
          <a:fillRect/>
        </a:stretch>
      </xdr:blipFill>
      <xdr:spPr>
        <a:xfrm>
          <a:off x="7514590" y="16329025"/>
          <a:ext cx="1427480" cy="400685"/>
        </a:xfrm>
        <a:prstGeom prst="rect">
          <a:avLst/>
        </a:prstGeom>
        <a:noFill/>
        <a:ln w="9525">
          <a:noFill/>
        </a:ln>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4800-000002000000}"/>
            </a:ext>
          </a:extLst>
        </xdr:cNvPr>
        <xdr:cNvPicPr>
          <a:picLocks noChangeAspect="1"/>
        </xdr:cNvPicPr>
      </xdr:nvPicPr>
      <xdr:blipFill>
        <a:blip xmlns:r="http://schemas.openxmlformats.org/officeDocument/2006/relationships" r:embed="rId1"/>
        <a:stretch>
          <a:fillRect/>
        </a:stretch>
      </xdr:blipFill>
      <xdr:spPr>
        <a:xfrm>
          <a:off x="8806180" y="0"/>
          <a:ext cx="616585" cy="622300"/>
        </a:xfrm>
        <a:prstGeom prst="rect">
          <a:avLst/>
        </a:prstGeom>
      </xdr:spPr>
    </xdr:pic>
    <xdr:clientData/>
  </xdr:twoCellAnchor>
  <xdr:twoCellAnchor editAs="oneCell">
    <xdr:from>
      <xdr:col>10</xdr:col>
      <xdr:colOff>0</xdr:colOff>
      <xdr:row>5</xdr:row>
      <xdr:rowOff>0</xdr:rowOff>
    </xdr:from>
    <xdr:to>
      <xdr:col>14</xdr:col>
      <xdr:colOff>733425</xdr:colOff>
      <xdr:row>18</xdr:row>
      <xdr:rowOff>144145</xdr:rowOff>
    </xdr:to>
    <xdr:pic>
      <xdr:nvPicPr>
        <xdr:cNvPr id="3" name="Picture 2">
          <a:extLst>
            <a:ext uri="{FF2B5EF4-FFF2-40B4-BE49-F238E27FC236}">
              <a16:creationId xmlns:a16="http://schemas.microsoft.com/office/drawing/2014/main" id="{00000000-0008-0000-4800-000003000000}"/>
            </a:ext>
          </a:extLst>
        </xdr:cNvPr>
        <xdr:cNvPicPr>
          <a:picLocks noChangeAspect="1"/>
        </xdr:cNvPicPr>
      </xdr:nvPicPr>
      <xdr:blipFill>
        <a:blip xmlns:r="http://schemas.openxmlformats.org/officeDocument/2006/relationships" r:embed="rId2" r:link="rId3"/>
        <a:stretch>
          <a:fillRect/>
        </a:stretch>
      </xdr:blipFill>
      <xdr:spPr>
        <a:xfrm>
          <a:off x="6257290" y="2041525"/>
          <a:ext cx="3282315" cy="2649220"/>
        </a:xfrm>
        <a:prstGeom prst="rect">
          <a:avLst/>
        </a:prstGeom>
        <a:noFill/>
        <a:ln>
          <a:noFill/>
        </a:ln>
      </xdr:spPr>
    </xdr:pic>
    <xdr:clientData/>
  </xdr:twoCellAnchor>
  <xdr:twoCellAnchor editAs="oneCell">
    <xdr:from>
      <xdr:col>12</xdr:col>
      <xdr:colOff>0</xdr:colOff>
      <xdr:row>67</xdr:row>
      <xdr:rowOff>0</xdr:rowOff>
    </xdr:from>
    <xdr:to>
      <xdr:col>14</xdr:col>
      <xdr:colOff>135890</xdr:colOff>
      <xdr:row>68</xdr:row>
      <xdr:rowOff>19685</xdr:rowOff>
    </xdr:to>
    <xdr:pic>
      <xdr:nvPicPr>
        <xdr:cNvPr id="5" name="Picture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4"/>
        <a:stretch>
          <a:fillRect/>
        </a:stretch>
      </xdr:blipFill>
      <xdr:spPr>
        <a:xfrm>
          <a:off x="7514590" y="16329025"/>
          <a:ext cx="1427480" cy="400685"/>
        </a:xfrm>
        <a:prstGeom prst="rect">
          <a:avLst/>
        </a:prstGeom>
        <a:noFill/>
        <a:ln w="9525">
          <a:noFill/>
        </a:ln>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49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13335</xdr:colOff>
      <xdr:row>5</xdr:row>
      <xdr:rowOff>7620</xdr:rowOff>
    </xdr:from>
    <xdr:to>
      <xdr:col>14</xdr:col>
      <xdr:colOff>525780</xdr:colOff>
      <xdr:row>17</xdr:row>
      <xdr:rowOff>123190</xdr:rowOff>
    </xdr:to>
    <xdr:pic>
      <xdr:nvPicPr>
        <xdr:cNvPr id="3" name="Picture 2" descr="CVFR">
          <a:extLst>
            <a:ext uri="{FF2B5EF4-FFF2-40B4-BE49-F238E27FC236}">
              <a16:creationId xmlns:a16="http://schemas.microsoft.com/office/drawing/2014/main" id="{00000000-0008-0000-4900-000003000000}"/>
            </a:ext>
          </a:extLst>
        </xdr:cNvPr>
        <xdr:cNvPicPr>
          <a:picLocks noChangeAspect="1"/>
        </xdr:cNvPicPr>
      </xdr:nvPicPr>
      <xdr:blipFill>
        <a:blip xmlns:r="http://schemas.openxmlformats.org/officeDocument/2006/relationships" r:embed="rId2"/>
        <a:stretch>
          <a:fillRect/>
        </a:stretch>
      </xdr:blipFill>
      <xdr:spPr>
        <a:xfrm>
          <a:off x="6154420" y="2049145"/>
          <a:ext cx="3061335" cy="2430145"/>
        </a:xfrm>
        <a:prstGeom prst="rect">
          <a:avLst/>
        </a:prstGeom>
      </xdr:spPr>
    </xdr:pic>
    <xdr:clientData/>
  </xdr:twoCellAnchor>
  <xdr:twoCellAnchor editAs="oneCell">
    <xdr:from>
      <xdr:col>12</xdr:col>
      <xdr:colOff>0</xdr:colOff>
      <xdr:row>64</xdr:row>
      <xdr:rowOff>0</xdr:rowOff>
    </xdr:from>
    <xdr:to>
      <xdr:col>14</xdr:col>
      <xdr:colOff>135890</xdr:colOff>
      <xdr:row>65</xdr:row>
      <xdr:rowOff>19685</xdr:rowOff>
    </xdr:to>
    <xdr:pic>
      <xdr:nvPicPr>
        <xdr:cNvPr id="5" name="Picture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3"/>
        <a:stretch>
          <a:fillRect/>
        </a:stretch>
      </xdr:blipFill>
      <xdr:spPr>
        <a:xfrm>
          <a:off x="7398385" y="15884525"/>
          <a:ext cx="1427480" cy="400685"/>
        </a:xfrm>
        <a:prstGeom prst="rect">
          <a:avLst/>
        </a:prstGeom>
        <a:noFill/>
        <a:ln w="9525">
          <a:noFill/>
        </a:ln>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4A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13335</xdr:colOff>
      <xdr:row>5</xdr:row>
      <xdr:rowOff>7620</xdr:rowOff>
    </xdr:from>
    <xdr:to>
      <xdr:col>14</xdr:col>
      <xdr:colOff>643890</xdr:colOff>
      <xdr:row>18</xdr:row>
      <xdr:rowOff>27305</xdr:rowOff>
    </xdr:to>
    <xdr:pic>
      <xdr:nvPicPr>
        <xdr:cNvPr id="3" name="Picture 2" descr="CXVFR1">
          <a:extLst>
            <a:ext uri="{FF2B5EF4-FFF2-40B4-BE49-F238E27FC236}">
              <a16:creationId xmlns:a16="http://schemas.microsoft.com/office/drawing/2014/main" id="{00000000-0008-0000-4A00-000003000000}"/>
            </a:ext>
          </a:extLst>
        </xdr:cNvPr>
        <xdr:cNvPicPr>
          <a:picLocks noChangeAspect="1"/>
        </xdr:cNvPicPr>
      </xdr:nvPicPr>
      <xdr:blipFill>
        <a:blip xmlns:r="http://schemas.openxmlformats.org/officeDocument/2006/relationships" r:embed="rId2"/>
        <a:stretch>
          <a:fillRect/>
        </a:stretch>
      </xdr:blipFill>
      <xdr:spPr>
        <a:xfrm>
          <a:off x="6154420" y="2049145"/>
          <a:ext cx="3179445" cy="2524760"/>
        </a:xfrm>
        <a:prstGeom prst="rect">
          <a:avLst/>
        </a:prstGeom>
      </xdr:spPr>
    </xdr:pic>
    <xdr:clientData/>
  </xdr:twoCellAnchor>
  <xdr:twoCellAnchor editAs="oneCell">
    <xdr:from>
      <xdr:col>12</xdr:col>
      <xdr:colOff>0</xdr:colOff>
      <xdr:row>64</xdr:row>
      <xdr:rowOff>0</xdr:rowOff>
    </xdr:from>
    <xdr:to>
      <xdr:col>14</xdr:col>
      <xdr:colOff>135890</xdr:colOff>
      <xdr:row>65</xdr:row>
      <xdr:rowOff>19685</xdr:rowOff>
    </xdr:to>
    <xdr:pic>
      <xdr:nvPicPr>
        <xdr:cNvPr id="5" name="Picture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3"/>
        <a:stretch>
          <a:fillRect/>
        </a:stretch>
      </xdr:blipFill>
      <xdr:spPr>
        <a:xfrm>
          <a:off x="7398385" y="15884525"/>
          <a:ext cx="1427480" cy="400685"/>
        </a:xfrm>
        <a:prstGeom prst="rect">
          <a:avLst/>
        </a:prstGeom>
        <a:noFill/>
        <a:ln w="9525">
          <a:noFill/>
        </a:ln>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4B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13335</xdr:colOff>
      <xdr:row>5</xdr:row>
      <xdr:rowOff>7620</xdr:rowOff>
    </xdr:from>
    <xdr:to>
      <xdr:col>14</xdr:col>
      <xdr:colOff>612140</xdr:colOff>
      <xdr:row>18</xdr:row>
      <xdr:rowOff>1905</xdr:rowOff>
    </xdr:to>
    <xdr:pic>
      <xdr:nvPicPr>
        <xdr:cNvPr id="3" name="Picture 2" descr="CXVFR2">
          <a:extLst>
            <a:ext uri="{FF2B5EF4-FFF2-40B4-BE49-F238E27FC236}">
              <a16:creationId xmlns:a16="http://schemas.microsoft.com/office/drawing/2014/main" id="{00000000-0008-0000-4B00-000003000000}"/>
            </a:ext>
          </a:extLst>
        </xdr:cNvPr>
        <xdr:cNvPicPr>
          <a:picLocks noChangeAspect="1"/>
        </xdr:cNvPicPr>
      </xdr:nvPicPr>
      <xdr:blipFill>
        <a:blip xmlns:r="http://schemas.openxmlformats.org/officeDocument/2006/relationships" r:embed="rId2"/>
        <a:stretch>
          <a:fillRect/>
        </a:stretch>
      </xdr:blipFill>
      <xdr:spPr>
        <a:xfrm>
          <a:off x="6154420" y="2049145"/>
          <a:ext cx="3147695" cy="2499360"/>
        </a:xfrm>
        <a:prstGeom prst="rect">
          <a:avLst/>
        </a:prstGeom>
      </xdr:spPr>
    </xdr:pic>
    <xdr:clientData/>
  </xdr:twoCellAnchor>
  <xdr:twoCellAnchor editAs="oneCell">
    <xdr:from>
      <xdr:col>12</xdr:col>
      <xdr:colOff>0</xdr:colOff>
      <xdr:row>64</xdr:row>
      <xdr:rowOff>0</xdr:rowOff>
    </xdr:from>
    <xdr:to>
      <xdr:col>14</xdr:col>
      <xdr:colOff>135890</xdr:colOff>
      <xdr:row>65</xdr:row>
      <xdr:rowOff>19684</xdr:rowOff>
    </xdr:to>
    <xdr:pic>
      <xdr:nvPicPr>
        <xdr:cNvPr id="5" name="Picture 4">
          <a:extLst>
            <a:ext uri="{FF2B5EF4-FFF2-40B4-BE49-F238E27FC236}">
              <a16:creationId xmlns:a16="http://schemas.microsoft.com/office/drawing/2014/main" id="{00000000-0008-0000-4B00-000005000000}"/>
            </a:ext>
          </a:extLst>
        </xdr:cNvPr>
        <xdr:cNvPicPr>
          <a:picLocks noChangeAspect="1"/>
        </xdr:cNvPicPr>
      </xdr:nvPicPr>
      <xdr:blipFill>
        <a:blip xmlns:r="http://schemas.openxmlformats.org/officeDocument/2006/relationships" r:embed="rId3"/>
        <a:stretch>
          <a:fillRect/>
        </a:stretch>
      </xdr:blipFill>
      <xdr:spPr>
        <a:xfrm>
          <a:off x="7398385" y="15884525"/>
          <a:ext cx="1427480" cy="400685"/>
        </a:xfrm>
        <a:prstGeom prst="rect">
          <a:avLst/>
        </a:prstGeom>
        <a:noFill/>
        <a:ln w="9525">
          <a:noFill/>
        </a:ln>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4C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13335</xdr:colOff>
      <xdr:row>5</xdr:row>
      <xdr:rowOff>7620</xdr:rowOff>
    </xdr:from>
    <xdr:to>
      <xdr:col>14</xdr:col>
      <xdr:colOff>712470</xdr:colOff>
      <xdr:row>18</xdr:row>
      <xdr:rowOff>82550</xdr:rowOff>
    </xdr:to>
    <xdr:pic>
      <xdr:nvPicPr>
        <xdr:cNvPr id="3" name="Picture 2" descr="CXVFR3">
          <a:extLst>
            <a:ext uri="{FF2B5EF4-FFF2-40B4-BE49-F238E27FC236}">
              <a16:creationId xmlns:a16="http://schemas.microsoft.com/office/drawing/2014/main" id="{00000000-0008-0000-4C00-000003000000}"/>
            </a:ext>
          </a:extLst>
        </xdr:cNvPr>
        <xdr:cNvPicPr>
          <a:picLocks noChangeAspect="1"/>
        </xdr:cNvPicPr>
      </xdr:nvPicPr>
      <xdr:blipFill>
        <a:blip xmlns:r="http://schemas.openxmlformats.org/officeDocument/2006/relationships" r:embed="rId2"/>
        <a:stretch>
          <a:fillRect/>
        </a:stretch>
      </xdr:blipFill>
      <xdr:spPr>
        <a:xfrm>
          <a:off x="6154420" y="2049145"/>
          <a:ext cx="3248025" cy="2580005"/>
        </a:xfrm>
        <a:prstGeom prst="rect">
          <a:avLst/>
        </a:prstGeom>
      </xdr:spPr>
    </xdr:pic>
    <xdr:clientData/>
  </xdr:twoCellAnchor>
  <xdr:twoCellAnchor editAs="oneCell">
    <xdr:from>
      <xdr:col>12</xdr:col>
      <xdr:colOff>0</xdr:colOff>
      <xdr:row>64</xdr:row>
      <xdr:rowOff>0</xdr:rowOff>
    </xdr:from>
    <xdr:to>
      <xdr:col>14</xdr:col>
      <xdr:colOff>135890</xdr:colOff>
      <xdr:row>65</xdr:row>
      <xdr:rowOff>19685</xdr:rowOff>
    </xdr:to>
    <xdr:pic>
      <xdr:nvPicPr>
        <xdr:cNvPr id="5" name="Picture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3"/>
        <a:stretch>
          <a:fillRect/>
        </a:stretch>
      </xdr:blipFill>
      <xdr:spPr>
        <a:xfrm>
          <a:off x="7398385" y="15884525"/>
          <a:ext cx="1427480" cy="400685"/>
        </a:xfrm>
        <a:prstGeom prst="rect">
          <a:avLst/>
        </a:prstGeom>
        <a:noFill/>
        <a:ln w="9525">
          <a:noFill/>
        </a:ln>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4D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7620</xdr:colOff>
      <xdr:row>5</xdr:row>
      <xdr:rowOff>8890</xdr:rowOff>
    </xdr:from>
    <xdr:to>
      <xdr:col>14</xdr:col>
      <xdr:colOff>630555</xdr:colOff>
      <xdr:row>18</xdr:row>
      <xdr:rowOff>13970</xdr:rowOff>
    </xdr:to>
    <xdr:pic>
      <xdr:nvPicPr>
        <xdr:cNvPr id="3" name="Picture 2" descr="CXVFR4">
          <a:extLst>
            <a:ext uri="{FF2B5EF4-FFF2-40B4-BE49-F238E27FC236}">
              <a16:creationId xmlns:a16="http://schemas.microsoft.com/office/drawing/2014/main" id="{00000000-0008-0000-4D00-000003000000}"/>
            </a:ext>
          </a:extLst>
        </xdr:cNvPr>
        <xdr:cNvPicPr>
          <a:picLocks noChangeAspect="1"/>
        </xdr:cNvPicPr>
      </xdr:nvPicPr>
      <xdr:blipFill>
        <a:blip xmlns:r="http://schemas.openxmlformats.org/officeDocument/2006/relationships" r:embed="rId2"/>
        <a:stretch>
          <a:fillRect/>
        </a:stretch>
      </xdr:blipFill>
      <xdr:spPr>
        <a:xfrm>
          <a:off x="6148705" y="2050415"/>
          <a:ext cx="3171825" cy="2510155"/>
        </a:xfrm>
        <a:prstGeom prst="rect">
          <a:avLst/>
        </a:prstGeom>
      </xdr:spPr>
    </xdr:pic>
    <xdr:clientData/>
  </xdr:twoCellAnchor>
  <xdr:twoCellAnchor editAs="oneCell">
    <xdr:from>
      <xdr:col>12</xdr:col>
      <xdr:colOff>0</xdr:colOff>
      <xdr:row>64</xdr:row>
      <xdr:rowOff>0</xdr:rowOff>
    </xdr:from>
    <xdr:to>
      <xdr:col>14</xdr:col>
      <xdr:colOff>135890</xdr:colOff>
      <xdr:row>65</xdr:row>
      <xdr:rowOff>19685</xdr:rowOff>
    </xdr:to>
    <xdr:pic>
      <xdr:nvPicPr>
        <xdr:cNvPr id="5" name="Picture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3"/>
        <a:stretch>
          <a:fillRect/>
        </a:stretch>
      </xdr:blipFill>
      <xdr:spPr>
        <a:xfrm>
          <a:off x="7398385" y="15884525"/>
          <a:ext cx="1427480" cy="400685"/>
        </a:xfrm>
        <a:prstGeom prst="rect">
          <a:avLst/>
        </a:prstGeom>
        <a:noFill/>
        <a:ln w="9525">
          <a:noFill/>
        </a:ln>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4E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13335</xdr:colOff>
      <xdr:row>5</xdr:row>
      <xdr:rowOff>7620</xdr:rowOff>
    </xdr:from>
    <xdr:to>
      <xdr:col>14</xdr:col>
      <xdr:colOff>648335</xdr:colOff>
      <xdr:row>18</xdr:row>
      <xdr:rowOff>29210</xdr:rowOff>
    </xdr:to>
    <xdr:pic>
      <xdr:nvPicPr>
        <xdr:cNvPr id="3" name="Picture 2" descr="CXVFR3+1">
          <a:extLst>
            <a:ext uri="{FF2B5EF4-FFF2-40B4-BE49-F238E27FC236}">
              <a16:creationId xmlns:a16="http://schemas.microsoft.com/office/drawing/2014/main" id="{00000000-0008-0000-4E00-000003000000}"/>
            </a:ext>
          </a:extLst>
        </xdr:cNvPr>
        <xdr:cNvPicPr>
          <a:picLocks noChangeAspect="1"/>
        </xdr:cNvPicPr>
      </xdr:nvPicPr>
      <xdr:blipFill>
        <a:blip xmlns:r="http://schemas.openxmlformats.org/officeDocument/2006/relationships" r:embed="rId2"/>
        <a:stretch>
          <a:fillRect/>
        </a:stretch>
      </xdr:blipFill>
      <xdr:spPr>
        <a:xfrm>
          <a:off x="6154420" y="2049145"/>
          <a:ext cx="3183890" cy="2526665"/>
        </a:xfrm>
        <a:prstGeom prst="rect">
          <a:avLst/>
        </a:prstGeom>
      </xdr:spPr>
    </xdr:pic>
    <xdr:clientData/>
  </xdr:twoCellAnchor>
  <xdr:twoCellAnchor editAs="oneCell">
    <xdr:from>
      <xdr:col>12</xdr:col>
      <xdr:colOff>0</xdr:colOff>
      <xdr:row>57</xdr:row>
      <xdr:rowOff>0</xdr:rowOff>
    </xdr:from>
    <xdr:to>
      <xdr:col>14</xdr:col>
      <xdr:colOff>135890</xdr:colOff>
      <xdr:row>58</xdr:row>
      <xdr:rowOff>19685</xdr:rowOff>
    </xdr:to>
    <xdr:pic>
      <xdr:nvPicPr>
        <xdr:cNvPr id="5" name="Picture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3"/>
        <a:stretch>
          <a:fillRect/>
        </a:stretch>
      </xdr:blipFill>
      <xdr:spPr>
        <a:xfrm>
          <a:off x="7398385" y="15948025"/>
          <a:ext cx="1427480" cy="400685"/>
        </a:xfrm>
        <a:prstGeom prst="rect">
          <a:avLst/>
        </a:prstGeom>
        <a:noFill/>
        <a:ln w="9525">
          <a:noFill/>
        </a:ln>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4F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5</xdr:row>
      <xdr:rowOff>0</xdr:rowOff>
    </xdr:from>
    <xdr:to>
      <xdr:col>14</xdr:col>
      <xdr:colOff>630555</xdr:colOff>
      <xdr:row>18</xdr:row>
      <xdr:rowOff>19685</xdr:rowOff>
    </xdr:to>
    <xdr:pic>
      <xdr:nvPicPr>
        <xdr:cNvPr id="3" name="Picture 2" descr="CXVFR1">
          <a:extLst>
            <a:ext uri="{FF2B5EF4-FFF2-40B4-BE49-F238E27FC236}">
              <a16:creationId xmlns:a16="http://schemas.microsoft.com/office/drawing/2014/main" id="{00000000-0008-0000-4F00-000003000000}"/>
            </a:ext>
          </a:extLst>
        </xdr:cNvPr>
        <xdr:cNvPicPr>
          <a:picLocks noChangeAspect="1"/>
        </xdr:cNvPicPr>
      </xdr:nvPicPr>
      <xdr:blipFill>
        <a:blip xmlns:r="http://schemas.openxmlformats.org/officeDocument/2006/relationships" r:embed="rId2"/>
        <a:stretch>
          <a:fillRect/>
        </a:stretch>
      </xdr:blipFill>
      <xdr:spPr>
        <a:xfrm>
          <a:off x="6141085" y="2041525"/>
          <a:ext cx="3179445" cy="2524760"/>
        </a:xfrm>
        <a:prstGeom prst="rect">
          <a:avLst/>
        </a:prstGeom>
      </xdr:spPr>
    </xdr:pic>
    <xdr:clientData/>
  </xdr:twoCellAnchor>
  <xdr:twoCellAnchor editAs="oneCell">
    <xdr:from>
      <xdr:col>12</xdr:col>
      <xdr:colOff>0</xdr:colOff>
      <xdr:row>64</xdr:row>
      <xdr:rowOff>0</xdr:rowOff>
    </xdr:from>
    <xdr:to>
      <xdr:col>14</xdr:col>
      <xdr:colOff>135890</xdr:colOff>
      <xdr:row>65</xdr:row>
      <xdr:rowOff>19685</xdr:rowOff>
    </xdr:to>
    <xdr:pic>
      <xdr:nvPicPr>
        <xdr:cNvPr id="5" name="Picture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3"/>
        <a:stretch>
          <a:fillRect/>
        </a:stretch>
      </xdr:blipFill>
      <xdr:spPr>
        <a:xfrm>
          <a:off x="7398385" y="15884525"/>
          <a:ext cx="1427480" cy="400685"/>
        </a:xfrm>
        <a:prstGeom prst="rect">
          <a:avLst/>
        </a:prstGeom>
        <a:noFill/>
        <a:ln w="9525">
          <a:noFill/>
        </a:ln>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50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5</xdr:row>
      <xdr:rowOff>0</xdr:rowOff>
    </xdr:from>
    <xdr:to>
      <xdr:col>14</xdr:col>
      <xdr:colOff>598805</xdr:colOff>
      <xdr:row>17</xdr:row>
      <xdr:rowOff>194310</xdr:rowOff>
    </xdr:to>
    <xdr:pic>
      <xdr:nvPicPr>
        <xdr:cNvPr id="3" name="Picture 2" descr="CXVFR2">
          <a:extLst>
            <a:ext uri="{FF2B5EF4-FFF2-40B4-BE49-F238E27FC236}">
              <a16:creationId xmlns:a16="http://schemas.microsoft.com/office/drawing/2014/main" id="{00000000-0008-0000-5000-000003000000}"/>
            </a:ext>
          </a:extLst>
        </xdr:cNvPr>
        <xdr:cNvPicPr>
          <a:picLocks noChangeAspect="1"/>
        </xdr:cNvPicPr>
      </xdr:nvPicPr>
      <xdr:blipFill>
        <a:blip xmlns:r="http://schemas.openxmlformats.org/officeDocument/2006/relationships" r:embed="rId2"/>
        <a:stretch>
          <a:fillRect/>
        </a:stretch>
      </xdr:blipFill>
      <xdr:spPr>
        <a:xfrm>
          <a:off x="6141085" y="2041525"/>
          <a:ext cx="3147695" cy="2499360"/>
        </a:xfrm>
        <a:prstGeom prst="rect">
          <a:avLst/>
        </a:prstGeom>
      </xdr:spPr>
    </xdr:pic>
    <xdr:clientData/>
  </xdr:twoCellAnchor>
  <xdr:twoCellAnchor editAs="oneCell">
    <xdr:from>
      <xdr:col>12</xdr:col>
      <xdr:colOff>0</xdr:colOff>
      <xdr:row>64</xdr:row>
      <xdr:rowOff>0</xdr:rowOff>
    </xdr:from>
    <xdr:to>
      <xdr:col>14</xdr:col>
      <xdr:colOff>135890</xdr:colOff>
      <xdr:row>65</xdr:row>
      <xdr:rowOff>19684</xdr:rowOff>
    </xdr:to>
    <xdr:pic>
      <xdr:nvPicPr>
        <xdr:cNvPr id="5" name="Picture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3"/>
        <a:stretch>
          <a:fillRect/>
        </a:stretch>
      </xdr:blipFill>
      <xdr:spPr>
        <a:xfrm>
          <a:off x="7398385" y="15884525"/>
          <a:ext cx="1427480" cy="400685"/>
        </a:xfrm>
        <a:prstGeom prst="rect">
          <a:avLst/>
        </a:prstGeom>
        <a:noFill/>
        <a:ln w="9525">
          <a:noFill/>
        </a:ln>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51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5</xdr:row>
      <xdr:rowOff>0</xdr:rowOff>
    </xdr:from>
    <xdr:to>
      <xdr:col>14</xdr:col>
      <xdr:colOff>699135</xdr:colOff>
      <xdr:row>18</xdr:row>
      <xdr:rowOff>74930</xdr:rowOff>
    </xdr:to>
    <xdr:pic>
      <xdr:nvPicPr>
        <xdr:cNvPr id="3" name="Picture 2" descr="CXVFR3">
          <a:extLst>
            <a:ext uri="{FF2B5EF4-FFF2-40B4-BE49-F238E27FC236}">
              <a16:creationId xmlns:a16="http://schemas.microsoft.com/office/drawing/2014/main" id="{00000000-0008-0000-5100-000003000000}"/>
            </a:ext>
          </a:extLst>
        </xdr:cNvPr>
        <xdr:cNvPicPr>
          <a:picLocks noChangeAspect="1"/>
        </xdr:cNvPicPr>
      </xdr:nvPicPr>
      <xdr:blipFill>
        <a:blip xmlns:r="http://schemas.openxmlformats.org/officeDocument/2006/relationships" r:embed="rId2"/>
        <a:stretch>
          <a:fillRect/>
        </a:stretch>
      </xdr:blipFill>
      <xdr:spPr>
        <a:xfrm>
          <a:off x="6141085" y="2041525"/>
          <a:ext cx="3248025" cy="2580005"/>
        </a:xfrm>
        <a:prstGeom prst="rect">
          <a:avLst/>
        </a:prstGeom>
      </xdr:spPr>
    </xdr:pic>
    <xdr:clientData/>
  </xdr:twoCellAnchor>
  <xdr:twoCellAnchor editAs="oneCell">
    <xdr:from>
      <xdr:col>12</xdr:col>
      <xdr:colOff>0</xdr:colOff>
      <xdr:row>64</xdr:row>
      <xdr:rowOff>0</xdr:rowOff>
    </xdr:from>
    <xdr:to>
      <xdr:col>14</xdr:col>
      <xdr:colOff>135890</xdr:colOff>
      <xdr:row>65</xdr:row>
      <xdr:rowOff>19685</xdr:rowOff>
    </xdr:to>
    <xdr:pic>
      <xdr:nvPicPr>
        <xdr:cNvPr id="5" name="Picture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3"/>
        <a:stretch>
          <a:fillRect/>
        </a:stretch>
      </xdr:blipFill>
      <xdr:spPr>
        <a:xfrm>
          <a:off x="7398385" y="15884525"/>
          <a:ext cx="1427480" cy="400685"/>
        </a:xfrm>
        <a:prstGeom prst="rect">
          <a:avLst/>
        </a:prstGeom>
        <a:noFill/>
        <a:ln w="9525">
          <a:noFill/>
        </a:ln>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52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5</xdr:row>
      <xdr:rowOff>0</xdr:rowOff>
    </xdr:from>
    <xdr:to>
      <xdr:col>14</xdr:col>
      <xdr:colOff>622935</xdr:colOff>
      <xdr:row>18</xdr:row>
      <xdr:rowOff>5080</xdr:rowOff>
    </xdr:to>
    <xdr:pic>
      <xdr:nvPicPr>
        <xdr:cNvPr id="3" name="Picture 2" descr="CXVFR4">
          <a:extLst>
            <a:ext uri="{FF2B5EF4-FFF2-40B4-BE49-F238E27FC236}">
              <a16:creationId xmlns:a16="http://schemas.microsoft.com/office/drawing/2014/main" id="{00000000-0008-0000-5200-000003000000}"/>
            </a:ext>
          </a:extLst>
        </xdr:cNvPr>
        <xdr:cNvPicPr>
          <a:picLocks noChangeAspect="1"/>
        </xdr:cNvPicPr>
      </xdr:nvPicPr>
      <xdr:blipFill>
        <a:blip xmlns:r="http://schemas.openxmlformats.org/officeDocument/2006/relationships" r:embed="rId2"/>
        <a:stretch>
          <a:fillRect/>
        </a:stretch>
      </xdr:blipFill>
      <xdr:spPr>
        <a:xfrm>
          <a:off x="6141085" y="2041525"/>
          <a:ext cx="3171825" cy="2510155"/>
        </a:xfrm>
        <a:prstGeom prst="rect">
          <a:avLst/>
        </a:prstGeom>
      </xdr:spPr>
    </xdr:pic>
    <xdr:clientData/>
  </xdr:twoCellAnchor>
  <xdr:twoCellAnchor editAs="oneCell">
    <xdr:from>
      <xdr:col>12</xdr:col>
      <xdr:colOff>0</xdr:colOff>
      <xdr:row>64</xdr:row>
      <xdr:rowOff>0</xdr:rowOff>
    </xdr:from>
    <xdr:to>
      <xdr:col>14</xdr:col>
      <xdr:colOff>135890</xdr:colOff>
      <xdr:row>65</xdr:row>
      <xdr:rowOff>19685</xdr:rowOff>
    </xdr:to>
    <xdr:pic>
      <xdr:nvPicPr>
        <xdr:cNvPr id="5" name="Picture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3"/>
        <a:stretch>
          <a:fillRect/>
        </a:stretch>
      </xdr:blipFill>
      <xdr:spPr>
        <a:xfrm>
          <a:off x="7398385" y="15884525"/>
          <a:ext cx="1427480" cy="400685"/>
        </a:xfrm>
        <a:prstGeom prst="rect">
          <a:avLst/>
        </a:prstGeom>
        <a:noFill/>
        <a:ln w="9525">
          <a:noFill/>
        </a:ln>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53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10</xdr:col>
      <xdr:colOff>0</xdr:colOff>
      <xdr:row>5</xdr:row>
      <xdr:rowOff>0</xdr:rowOff>
    </xdr:from>
    <xdr:to>
      <xdr:col>14</xdr:col>
      <xdr:colOff>635000</xdr:colOff>
      <xdr:row>18</xdr:row>
      <xdr:rowOff>21590</xdr:rowOff>
    </xdr:to>
    <xdr:pic>
      <xdr:nvPicPr>
        <xdr:cNvPr id="3" name="Picture 2" descr="CXVFR3+1">
          <a:extLst>
            <a:ext uri="{FF2B5EF4-FFF2-40B4-BE49-F238E27FC236}">
              <a16:creationId xmlns:a16="http://schemas.microsoft.com/office/drawing/2014/main" id="{00000000-0008-0000-5300-000003000000}"/>
            </a:ext>
          </a:extLst>
        </xdr:cNvPr>
        <xdr:cNvPicPr>
          <a:picLocks noChangeAspect="1"/>
        </xdr:cNvPicPr>
      </xdr:nvPicPr>
      <xdr:blipFill>
        <a:blip xmlns:r="http://schemas.openxmlformats.org/officeDocument/2006/relationships" r:embed="rId2"/>
        <a:stretch>
          <a:fillRect/>
        </a:stretch>
      </xdr:blipFill>
      <xdr:spPr>
        <a:xfrm>
          <a:off x="6141085" y="2041525"/>
          <a:ext cx="3183890" cy="2526665"/>
        </a:xfrm>
        <a:prstGeom prst="rect">
          <a:avLst/>
        </a:prstGeom>
      </xdr:spPr>
    </xdr:pic>
    <xdr:clientData/>
  </xdr:twoCellAnchor>
  <xdr:twoCellAnchor editAs="oneCell">
    <xdr:from>
      <xdr:col>12</xdr:col>
      <xdr:colOff>0</xdr:colOff>
      <xdr:row>57</xdr:row>
      <xdr:rowOff>0</xdr:rowOff>
    </xdr:from>
    <xdr:to>
      <xdr:col>14</xdr:col>
      <xdr:colOff>135890</xdr:colOff>
      <xdr:row>58</xdr:row>
      <xdr:rowOff>19685</xdr:rowOff>
    </xdr:to>
    <xdr:pic>
      <xdr:nvPicPr>
        <xdr:cNvPr id="5" name="Picture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3"/>
        <a:stretch>
          <a:fillRect/>
        </a:stretch>
      </xdr:blipFill>
      <xdr:spPr>
        <a:xfrm>
          <a:off x="7398385" y="15948025"/>
          <a:ext cx="1427480" cy="400685"/>
        </a:xfrm>
        <a:prstGeom prst="rect">
          <a:avLst/>
        </a:prstGeom>
        <a:noFill/>
        <a:ln w="9525">
          <a:noFill/>
        </a:ln>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13</xdr:col>
      <xdr:colOff>0</xdr:colOff>
      <xdr:row>0</xdr:row>
      <xdr:rowOff>0</xdr:rowOff>
    </xdr:from>
    <xdr:to>
      <xdr:col>13</xdr:col>
      <xdr:colOff>616585</xdr:colOff>
      <xdr:row>0</xdr:row>
      <xdr:rowOff>622300</xdr:rowOff>
    </xdr:to>
    <xdr:pic>
      <xdr:nvPicPr>
        <xdr:cNvPr id="2" name="Picture 1" descr="LOGO Z43 ĐẸP">
          <a:extLst>
            <a:ext uri="{FF2B5EF4-FFF2-40B4-BE49-F238E27FC236}">
              <a16:creationId xmlns:a16="http://schemas.microsoft.com/office/drawing/2014/main" id="{00000000-0008-0000-54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9</xdr:col>
      <xdr:colOff>8255</xdr:colOff>
      <xdr:row>5</xdr:row>
      <xdr:rowOff>10160</xdr:rowOff>
    </xdr:from>
    <xdr:to>
      <xdr:col>13</xdr:col>
      <xdr:colOff>593090</xdr:colOff>
      <xdr:row>19</xdr:row>
      <xdr:rowOff>20955</xdr:rowOff>
    </xdr:to>
    <xdr:pic>
      <xdr:nvPicPr>
        <xdr:cNvPr id="4" name="Picture 3" descr="CVFRN">
          <a:extLst>
            <a:ext uri="{FF2B5EF4-FFF2-40B4-BE49-F238E27FC236}">
              <a16:creationId xmlns:a16="http://schemas.microsoft.com/office/drawing/2014/main" id="{00000000-0008-0000-5400-000004000000}"/>
            </a:ext>
          </a:extLst>
        </xdr:cNvPr>
        <xdr:cNvPicPr>
          <a:picLocks noChangeAspect="1"/>
        </xdr:cNvPicPr>
      </xdr:nvPicPr>
      <xdr:blipFill>
        <a:blip xmlns:r="http://schemas.openxmlformats.org/officeDocument/2006/relationships" r:embed="rId2"/>
        <a:stretch>
          <a:fillRect/>
        </a:stretch>
      </xdr:blipFill>
      <xdr:spPr>
        <a:xfrm>
          <a:off x="6149340" y="2051685"/>
          <a:ext cx="3133725" cy="2706370"/>
        </a:xfrm>
        <a:prstGeom prst="rect">
          <a:avLst/>
        </a:prstGeom>
      </xdr:spPr>
    </xdr:pic>
    <xdr:clientData/>
  </xdr:twoCellAnchor>
  <xdr:twoCellAnchor editAs="oneCell">
    <xdr:from>
      <xdr:col>11</xdr:col>
      <xdr:colOff>0</xdr:colOff>
      <xdr:row>64</xdr:row>
      <xdr:rowOff>0</xdr:rowOff>
    </xdr:from>
    <xdr:to>
      <xdr:col>13</xdr:col>
      <xdr:colOff>135890</xdr:colOff>
      <xdr:row>65</xdr:row>
      <xdr:rowOff>19685</xdr:rowOff>
    </xdr:to>
    <xdr:pic>
      <xdr:nvPicPr>
        <xdr:cNvPr id="5" name="Picture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3"/>
        <a:stretch>
          <a:fillRect/>
        </a:stretch>
      </xdr:blipFill>
      <xdr:spPr>
        <a:xfrm>
          <a:off x="7398385" y="15884525"/>
          <a:ext cx="1427480" cy="400685"/>
        </a:xfrm>
        <a:prstGeom prst="rect">
          <a:avLst/>
        </a:prstGeom>
        <a:noFill/>
        <a:ln w="9525">
          <a:noFill/>
        </a:ln>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13</xdr:col>
      <xdr:colOff>0</xdr:colOff>
      <xdr:row>0</xdr:row>
      <xdr:rowOff>0</xdr:rowOff>
    </xdr:from>
    <xdr:to>
      <xdr:col>13</xdr:col>
      <xdr:colOff>616585</xdr:colOff>
      <xdr:row>0</xdr:row>
      <xdr:rowOff>622300</xdr:rowOff>
    </xdr:to>
    <xdr:pic>
      <xdr:nvPicPr>
        <xdr:cNvPr id="2" name="Picture 1" descr="LOGO Z43 ĐẸP">
          <a:extLst>
            <a:ext uri="{FF2B5EF4-FFF2-40B4-BE49-F238E27FC236}">
              <a16:creationId xmlns:a16="http://schemas.microsoft.com/office/drawing/2014/main" id="{00000000-0008-0000-55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9</xdr:col>
      <xdr:colOff>7620</xdr:colOff>
      <xdr:row>5</xdr:row>
      <xdr:rowOff>7620</xdr:rowOff>
    </xdr:from>
    <xdr:to>
      <xdr:col>13</xdr:col>
      <xdr:colOff>623569</xdr:colOff>
      <xdr:row>19</xdr:row>
      <xdr:rowOff>66040</xdr:rowOff>
    </xdr:to>
    <xdr:pic>
      <xdr:nvPicPr>
        <xdr:cNvPr id="4" name="Picture 3" descr="CXVFRN1">
          <a:extLst>
            <a:ext uri="{FF2B5EF4-FFF2-40B4-BE49-F238E27FC236}">
              <a16:creationId xmlns:a16="http://schemas.microsoft.com/office/drawing/2014/main" id="{00000000-0008-0000-5500-000004000000}"/>
            </a:ext>
          </a:extLst>
        </xdr:cNvPr>
        <xdr:cNvPicPr>
          <a:picLocks noChangeAspect="1"/>
        </xdr:cNvPicPr>
      </xdr:nvPicPr>
      <xdr:blipFill>
        <a:blip xmlns:r="http://schemas.openxmlformats.org/officeDocument/2006/relationships" r:embed="rId2"/>
        <a:stretch>
          <a:fillRect/>
        </a:stretch>
      </xdr:blipFill>
      <xdr:spPr>
        <a:xfrm>
          <a:off x="6164580" y="2049145"/>
          <a:ext cx="3164840" cy="2753995"/>
        </a:xfrm>
        <a:prstGeom prst="rect">
          <a:avLst/>
        </a:prstGeom>
      </xdr:spPr>
    </xdr:pic>
    <xdr:clientData/>
  </xdr:twoCellAnchor>
  <xdr:twoCellAnchor editAs="oneCell">
    <xdr:from>
      <xdr:col>11</xdr:col>
      <xdr:colOff>0</xdr:colOff>
      <xdr:row>64</xdr:row>
      <xdr:rowOff>0</xdr:rowOff>
    </xdr:from>
    <xdr:to>
      <xdr:col>13</xdr:col>
      <xdr:colOff>135889</xdr:colOff>
      <xdr:row>65</xdr:row>
      <xdr:rowOff>19685</xdr:rowOff>
    </xdr:to>
    <xdr:pic>
      <xdr:nvPicPr>
        <xdr:cNvPr id="5" name="Picture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3"/>
        <a:stretch>
          <a:fillRect/>
        </a:stretch>
      </xdr:blipFill>
      <xdr:spPr>
        <a:xfrm>
          <a:off x="7414260" y="15884525"/>
          <a:ext cx="1427480" cy="400685"/>
        </a:xfrm>
        <a:prstGeom prst="rect">
          <a:avLst/>
        </a:prstGeom>
        <a:noFill/>
        <a:ln w="9525">
          <a:noFill/>
        </a:ln>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13</xdr:col>
      <xdr:colOff>0</xdr:colOff>
      <xdr:row>0</xdr:row>
      <xdr:rowOff>0</xdr:rowOff>
    </xdr:from>
    <xdr:to>
      <xdr:col>13</xdr:col>
      <xdr:colOff>616585</xdr:colOff>
      <xdr:row>0</xdr:row>
      <xdr:rowOff>622300</xdr:rowOff>
    </xdr:to>
    <xdr:pic>
      <xdr:nvPicPr>
        <xdr:cNvPr id="2" name="Picture 1" descr="LOGO Z43 ĐẸP">
          <a:extLst>
            <a:ext uri="{FF2B5EF4-FFF2-40B4-BE49-F238E27FC236}">
              <a16:creationId xmlns:a16="http://schemas.microsoft.com/office/drawing/2014/main" id="{00000000-0008-0000-56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9</xdr:col>
      <xdr:colOff>7620</xdr:colOff>
      <xdr:row>5</xdr:row>
      <xdr:rowOff>3810</xdr:rowOff>
    </xdr:from>
    <xdr:to>
      <xdr:col>13</xdr:col>
      <xdr:colOff>766444</xdr:colOff>
      <xdr:row>20</xdr:row>
      <xdr:rowOff>7620</xdr:rowOff>
    </xdr:to>
    <xdr:pic>
      <xdr:nvPicPr>
        <xdr:cNvPr id="4" name="Picture 3" descr="CXVFRN2X">
          <a:extLst>
            <a:ext uri="{FF2B5EF4-FFF2-40B4-BE49-F238E27FC236}">
              <a16:creationId xmlns:a16="http://schemas.microsoft.com/office/drawing/2014/main" id="{00000000-0008-0000-5600-000004000000}"/>
            </a:ext>
          </a:extLst>
        </xdr:cNvPr>
        <xdr:cNvPicPr>
          <a:picLocks noChangeAspect="1"/>
        </xdr:cNvPicPr>
      </xdr:nvPicPr>
      <xdr:blipFill>
        <a:blip xmlns:r="http://schemas.openxmlformats.org/officeDocument/2006/relationships" r:embed="rId2"/>
        <a:stretch>
          <a:fillRect/>
        </a:stretch>
      </xdr:blipFill>
      <xdr:spPr>
        <a:xfrm>
          <a:off x="6164580" y="2045335"/>
          <a:ext cx="3307715" cy="2889885"/>
        </a:xfrm>
        <a:prstGeom prst="rect">
          <a:avLst/>
        </a:prstGeom>
      </xdr:spPr>
    </xdr:pic>
    <xdr:clientData/>
  </xdr:twoCellAnchor>
  <xdr:twoCellAnchor editAs="oneCell">
    <xdr:from>
      <xdr:col>11</xdr:col>
      <xdr:colOff>0</xdr:colOff>
      <xdr:row>62</xdr:row>
      <xdr:rowOff>0</xdr:rowOff>
    </xdr:from>
    <xdr:to>
      <xdr:col>13</xdr:col>
      <xdr:colOff>135889</xdr:colOff>
      <xdr:row>63</xdr:row>
      <xdr:rowOff>19685</xdr:rowOff>
    </xdr:to>
    <xdr:pic>
      <xdr:nvPicPr>
        <xdr:cNvPr id="5" name="Picture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3"/>
        <a:stretch>
          <a:fillRect/>
        </a:stretch>
      </xdr:blipFill>
      <xdr:spPr>
        <a:xfrm>
          <a:off x="7414260" y="15884525"/>
          <a:ext cx="1427480" cy="400685"/>
        </a:xfrm>
        <a:prstGeom prst="rect">
          <a:avLst/>
        </a:prstGeom>
        <a:noFill/>
        <a:ln w="9525">
          <a:noFill/>
        </a:ln>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13</xdr:col>
      <xdr:colOff>0</xdr:colOff>
      <xdr:row>0</xdr:row>
      <xdr:rowOff>0</xdr:rowOff>
    </xdr:from>
    <xdr:to>
      <xdr:col>13</xdr:col>
      <xdr:colOff>616585</xdr:colOff>
      <xdr:row>0</xdr:row>
      <xdr:rowOff>622300</xdr:rowOff>
    </xdr:to>
    <xdr:pic>
      <xdr:nvPicPr>
        <xdr:cNvPr id="2" name="Picture 1" descr="LOGO Z43 ĐẸP">
          <a:extLst>
            <a:ext uri="{FF2B5EF4-FFF2-40B4-BE49-F238E27FC236}">
              <a16:creationId xmlns:a16="http://schemas.microsoft.com/office/drawing/2014/main" id="{00000000-0008-0000-57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9</xdr:col>
      <xdr:colOff>8890</xdr:colOff>
      <xdr:row>5</xdr:row>
      <xdr:rowOff>8255</xdr:rowOff>
    </xdr:from>
    <xdr:to>
      <xdr:col>13</xdr:col>
      <xdr:colOff>608329</xdr:colOff>
      <xdr:row>19</xdr:row>
      <xdr:rowOff>107950</xdr:rowOff>
    </xdr:to>
    <xdr:pic>
      <xdr:nvPicPr>
        <xdr:cNvPr id="4" name="Picture 3" descr="CXVFRN3X">
          <a:extLst>
            <a:ext uri="{FF2B5EF4-FFF2-40B4-BE49-F238E27FC236}">
              <a16:creationId xmlns:a16="http://schemas.microsoft.com/office/drawing/2014/main" id="{00000000-0008-0000-5700-000004000000}"/>
            </a:ext>
          </a:extLst>
        </xdr:cNvPr>
        <xdr:cNvPicPr>
          <a:picLocks noChangeAspect="1"/>
        </xdr:cNvPicPr>
      </xdr:nvPicPr>
      <xdr:blipFill>
        <a:blip xmlns:r="http://schemas.openxmlformats.org/officeDocument/2006/relationships" r:embed="rId2"/>
        <a:stretch>
          <a:fillRect/>
        </a:stretch>
      </xdr:blipFill>
      <xdr:spPr>
        <a:xfrm>
          <a:off x="6165850" y="2049780"/>
          <a:ext cx="3148330" cy="2795270"/>
        </a:xfrm>
        <a:prstGeom prst="rect">
          <a:avLst/>
        </a:prstGeom>
      </xdr:spPr>
    </xdr:pic>
    <xdr:clientData/>
  </xdr:twoCellAnchor>
  <xdr:twoCellAnchor editAs="oneCell">
    <xdr:from>
      <xdr:col>11</xdr:col>
      <xdr:colOff>0</xdr:colOff>
      <xdr:row>64</xdr:row>
      <xdr:rowOff>0</xdr:rowOff>
    </xdr:from>
    <xdr:to>
      <xdr:col>13</xdr:col>
      <xdr:colOff>135889</xdr:colOff>
      <xdr:row>65</xdr:row>
      <xdr:rowOff>19685</xdr:rowOff>
    </xdr:to>
    <xdr:pic>
      <xdr:nvPicPr>
        <xdr:cNvPr id="5" name="Picture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3"/>
        <a:stretch>
          <a:fillRect/>
        </a:stretch>
      </xdr:blipFill>
      <xdr:spPr>
        <a:xfrm>
          <a:off x="7414260" y="15884525"/>
          <a:ext cx="1427480" cy="400685"/>
        </a:xfrm>
        <a:prstGeom prst="rect">
          <a:avLst/>
        </a:prstGeom>
        <a:noFill/>
        <a:ln w="9525">
          <a:noFill/>
        </a:ln>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13</xdr:col>
      <xdr:colOff>0</xdr:colOff>
      <xdr:row>0</xdr:row>
      <xdr:rowOff>0</xdr:rowOff>
    </xdr:from>
    <xdr:to>
      <xdr:col>13</xdr:col>
      <xdr:colOff>616585</xdr:colOff>
      <xdr:row>0</xdr:row>
      <xdr:rowOff>622300</xdr:rowOff>
    </xdr:to>
    <xdr:pic>
      <xdr:nvPicPr>
        <xdr:cNvPr id="2" name="Picture 1" descr="LOGO Z43 ĐẸP">
          <a:extLst>
            <a:ext uri="{FF2B5EF4-FFF2-40B4-BE49-F238E27FC236}">
              <a16:creationId xmlns:a16="http://schemas.microsoft.com/office/drawing/2014/main" id="{00000000-0008-0000-58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9</xdr:col>
      <xdr:colOff>7620</xdr:colOff>
      <xdr:row>5</xdr:row>
      <xdr:rowOff>3175</xdr:rowOff>
    </xdr:from>
    <xdr:to>
      <xdr:col>13</xdr:col>
      <xdr:colOff>774699</xdr:colOff>
      <xdr:row>20</xdr:row>
      <xdr:rowOff>40640</xdr:rowOff>
    </xdr:to>
    <xdr:pic>
      <xdr:nvPicPr>
        <xdr:cNvPr id="4" name="Picture 3" descr="CXVFRN4X">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6164580" y="2044700"/>
          <a:ext cx="3315970" cy="2923540"/>
        </a:xfrm>
        <a:prstGeom prst="rect">
          <a:avLst/>
        </a:prstGeom>
      </xdr:spPr>
    </xdr:pic>
    <xdr:clientData/>
  </xdr:twoCellAnchor>
  <xdr:twoCellAnchor editAs="oneCell">
    <xdr:from>
      <xdr:col>11</xdr:col>
      <xdr:colOff>0</xdr:colOff>
      <xdr:row>64</xdr:row>
      <xdr:rowOff>0</xdr:rowOff>
    </xdr:from>
    <xdr:to>
      <xdr:col>13</xdr:col>
      <xdr:colOff>135889</xdr:colOff>
      <xdr:row>65</xdr:row>
      <xdr:rowOff>19685</xdr:rowOff>
    </xdr:to>
    <xdr:pic>
      <xdr:nvPicPr>
        <xdr:cNvPr id="5" name="Picture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7414260" y="15884525"/>
          <a:ext cx="1427480" cy="400685"/>
        </a:xfrm>
        <a:prstGeom prst="rect">
          <a:avLst/>
        </a:prstGeom>
        <a:noFill/>
        <a:ln w="9525">
          <a:noFill/>
        </a:ln>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15</xdr:col>
      <xdr:colOff>0</xdr:colOff>
      <xdr:row>0</xdr:row>
      <xdr:rowOff>0</xdr:rowOff>
    </xdr:from>
    <xdr:to>
      <xdr:col>15</xdr:col>
      <xdr:colOff>616585</xdr:colOff>
      <xdr:row>0</xdr:row>
      <xdr:rowOff>622300</xdr:rowOff>
    </xdr:to>
    <xdr:pic>
      <xdr:nvPicPr>
        <xdr:cNvPr id="2" name="Picture 1" descr="LOGO Z43 ĐẸP">
          <a:extLst>
            <a:ext uri="{FF2B5EF4-FFF2-40B4-BE49-F238E27FC236}">
              <a16:creationId xmlns:a16="http://schemas.microsoft.com/office/drawing/2014/main" id="{00000000-0008-0000-59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11</xdr:col>
      <xdr:colOff>8255</xdr:colOff>
      <xdr:row>5</xdr:row>
      <xdr:rowOff>10160</xdr:rowOff>
    </xdr:from>
    <xdr:to>
      <xdr:col>15</xdr:col>
      <xdr:colOff>700405</xdr:colOff>
      <xdr:row>19</xdr:row>
      <xdr:rowOff>106680</xdr:rowOff>
    </xdr:to>
    <xdr:pic>
      <xdr:nvPicPr>
        <xdr:cNvPr id="5" name="Picture 4" descr="CXVFRN3+1">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149340" y="2051685"/>
          <a:ext cx="3241040" cy="2792095"/>
        </a:xfrm>
        <a:prstGeom prst="rect">
          <a:avLst/>
        </a:prstGeom>
      </xdr:spPr>
    </xdr:pic>
    <xdr:clientData/>
  </xdr:twoCellAnchor>
  <xdr:twoCellAnchor editAs="oneCell">
    <xdr:from>
      <xdr:col>13</xdr:col>
      <xdr:colOff>0</xdr:colOff>
      <xdr:row>61</xdr:row>
      <xdr:rowOff>0</xdr:rowOff>
    </xdr:from>
    <xdr:to>
      <xdr:col>15</xdr:col>
      <xdr:colOff>135890</xdr:colOff>
      <xdr:row>62</xdr:row>
      <xdr:rowOff>19685</xdr:rowOff>
    </xdr:to>
    <xdr:pic>
      <xdr:nvPicPr>
        <xdr:cNvPr id="6" name="Picture 5">
          <a:extLst>
            <a:ext uri="{FF2B5EF4-FFF2-40B4-BE49-F238E27FC236}">
              <a16:creationId xmlns:a16="http://schemas.microsoft.com/office/drawing/2014/main" id="{00000000-0008-0000-5900-000006000000}"/>
            </a:ext>
          </a:extLst>
        </xdr:cNvPr>
        <xdr:cNvPicPr>
          <a:picLocks noChangeAspect="1"/>
        </xdr:cNvPicPr>
      </xdr:nvPicPr>
      <xdr:blipFill>
        <a:blip xmlns:r="http://schemas.openxmlformats.org/officeDocument/2006/relationships" r:embed="rId3"/>
        <a:stretch>
          <a:fillRect/>
        </a:stretch>
      </xdr:blipFill>
      <xdr:spPr>
        <a:xfrm>
          <a:off x="7398385" y="16049625"/>
          <a:ext cx="1427480" cy="400685"/>
        </a:xfrm>
        <a:prstGeom prst="rect">
          <a:avLst/>
        </a:prstGeom>
        <a:noFill/>
        <a:ln w="9525">
          <a:noFill/>
        </a:ln>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13</xdr:col>
      <xdr:colOff>0</xdr:colOff>
      <xdr:row>0</xdr:row>
      <xdr:rowOff>0</xdr:rowOff>
    </xdr:from>
    <xdr:to>
      <xdr:col>13</xdr:col>
      <xdr:colOff>616585</xdr:colOff>
      <xdr:row>0</xdr:row>
      <xdr:rowOff>622300</xdr:rowOff>
    </xdr:to>
    <xdr:pic>
      <xdr:nvPicPr>
        <xdr:cNvPr id="2" name="Picture 1" descr="LOGO Z43 ĐẸP">
          <a:extLst>
            <a:ext uri="{FF2B5EF4-FFF2-40B4-BE49-F238E27FC236}">
              <a16:creationId xmlns:a16="http://schemas.microsoft.com/office/drawing/2014/main" id="{00000000-0008-0000-5A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9</xdr:col>
      <xdr:colOff>0</xdr:colOff>
      <xdr:row>5</xdr:row>
      <xdr:rowOff>0</xdr:rowOff>
    </xdr:from>
    <xdr:to>
      <xdr:col>13</xdr:col>
      <xdr:colOff>615949</xdr:colOff>
      <xdr:row>19</xdr:row>
      <xdr:rowOff>58420</xdr:rowOff>
    </xdr:to>
    <xdr:pic>
      <xdr:nvPicPr>
        <xdr:cNvPr id="4" name="Picture 3" descr="CXVFRN1">
          <a:extLst>
            <a:ext uri="{FF2B5EF4-FFF2-40B4-BE49-F238E27FC236}">
              <a16:creationId xmlns:a16="http://schemas.microsoft.com/office/drawing/2014/main" id="{00000000-0008-0000-5A00-000004000000}"/>
            </a:ext>
          </a:extLst>
        </xdr:cNvPr>
        <xdr:cNvPicPr>
          <a:picLocks noChangeAspect="1"/>
        </xdr:cNvPicPr>
      </xdr:nvPicPr>
      <xdr:blipFill>
        <a:blip xmlns:r="http://schemas.openxmlformats.org/officeDocument/2006/relationships" r:embed="rId2"/>
        <a:stretch>
          <a:fillRect/>
        </a:stretch>
      </xdr:blipFill>
      <xdr:spPr>
        <a:xfrm>
          <a:off x="6156960" y="2041525"/>
          <a:ext cx="3164840" cy="2753995"/>
        </a:xfrm>
        <a:prstGeom prst="rect">
          <a:avLst/>
        </a:prstGeom>
      </xdr:spPr>
    </xdr:pic>
    <xdr:clientData/>
  </xdr:twoCellAnchor>
  <xdr:twoCellAnchor editAs="oneCell">
    <xdr:from>
      <xdr:col>11</xdr:col>
      <xdr:colOff>0</xdr:colOff>
      <xdr:row>64</xdr:row>
      <xdr:rowOff>0</xdr:rowOff>
    </xdr:from>
    <xdr:to>
      <xdr:col>13</xdr:col>
      <xdr:colOff>135889</xdr:colOff>
      <xdr:row>65</xdr:row>
      <xdr:rowOff>19685</xdr:rowOff>
    </xdr:to>
    <xdr:pic>
      <xdr:nvPicPr>
        <xdr:cNvPr id="5" name="Picture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3"/>
        <a:stretch>
          <a:fillRect/>
        </a:stretch>
      </xdr:blipFill>
      <xdr:spPr>
        <a:xfrm>
          <a:off x="7414260" y="15884525"/>
          <a:ext cx="1427480" cy="400685"/>
        </a:xfrm>
        <a:prstGeom prst="rect">
          <a:avLst/>
        </a:prstGeom>
        <a:noFill/>
        <a:ln w="9525">
          <a:noFill/>
        </a:ln>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13</xdr:col>
      <xdr:colOff>0</xdr:colOff>
      <xdr:row>0</xdr:row>
      <xdr:rowOff>0</xdr:rowOff>
    </xdr:from>
    <xdr:to>
      <xdr:col>13</xdr:col>
      <xdr:colOff>616585</xdr:colOff>
      <xdr:row>0</xdr:row>
      <xdr:rowOff>622300</xdr:rowOff>
    </xdr:to>
    <xdr:pic>
      <xdr:nvPicPr>
        <xdr:cNvPr id="2" name="Picture 1" descr="LOGO Z43 ĐẸP">
          <a:extLst>
            <a:ext uri="{FF2B5EF4-FFF2-40B4-BE49-F238E27FC236}">
              <a16:creationId xmlns:a16="http://schemas.microsoft.com/office/drawing/2014/main" id="{00000000-0008-0000-5B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9</xdr:col>
      <xdr:colOff>0</xdr:colOff>
      <xdr:row>5</xdr:row>
      <xdr:rowOff>0</xdr:rowOff>
    </xdr:from>
    <xdr:to>
      <xdr:col>13</xdr:col>
      <xdr:colOff>758824</xdr:colOff>
      <xdr:row>20</xdr:row>
      <xdr:rowOff>3810</xdr:rowOff>
    </xdr:to>
    <xdr:pic>
      <xdr:nvPicPr>
        <xdr:cNvPr id="4" name="Picture 3" descr="CXVFRN2X">
          <a:extLst>
            <a:ext uri="{FF2B5EF4-FFF2-40B4-BE49-F238E27FC236}">
              <a16:creationId xmlns:a16="http://schemas.microsoft.com/office/drawing/2014/main" id="{00000000-0008-0000-5B00-000004000000}"/>
            </a:ext>
          </a:extLst>
        </xdr:cNvPr>
        <xdr:cNvPicPr>
          <a:picLocks noChangeAspect="1"/>
        </xdr:cNvPicPr>
      </xdr:nvPicPr>
      <xdr:blipFill>
        <a:blip xmlns:r="http://schemas.openxmlformats.org/officeDocument/2006/relationships" r:embed="rId2"/>
        <a:stretch>
          <a:fillRect/>
        </a:stretch>
      </xdr:blipFill>
      <xdr:spPr>
        <a:xfrm>
          <a:off x="6156960" y="2041525"/>
          <a:ext cx="3307715" cy="2889885"/>
        </a:xfrm>
        <a:prstGeom prst="rect">
          <a:avLst/>
        </a:prstGeom>
      </xdr:spPr>
    </xdr:pic>
    <xdr:clientData/>
  </xdr:twoCellAnchor>
  <xdr:twoCellAnchor editAs="oneCell">
    <xdr:from>
      <xdr:col>11</xdr:col>
      <xdr:colOff>0</xdr:colOff>
      <xdr:row>64</xdr:row>
      <xdr:rowOff>0</xdr:rowOff>
    </xdr:from>
    <xdr:to>
      <xdr:col>13</xdr:col>
      <xdr:colOff>135889</xdr:colOff>
      <xdr:row>65</xdr:row>
      <xdr:rowOff>19685</xdr:rowOff>
    </xdr:to>
    <xdr:pic>
      <xdr:nvPicPr>
        <xdr:cNvPr id="5" name="Picture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3"/>
        <a:stretch>
          <a:fillRect/>
        </a:stretch>
      </xdr:blipFill>
      <xdr:spPr>
        <a:xfrm>
          <a:off x="7414260" y="15884525"/>
          <a:ext cx="1427480" cy="400685"/>
        </a:xfrm>
        <a:prstGeom prst="rect">
          <a:avLst/>
        </a:prstGeom>
        <a:noFill/>
        <a:ln w="9525">
          <a:noFill/>
        </a:ln>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13</xdr:col>
      <xdr:colOff>0</xdr:colOff>
      <xdr:row>0</xdr:row>
      <xdr:rowOff>0</xdr:rowOff>
    </xdr:from>
    <xdr:to>
      <xdr:col>13</xdr:col>
      <xdr:colOff>616585</xdr:colOff>
      <xdr:row>0</xdr:row>
      <xdr:rowOff>622300</xdr:rowOff>
    </xdr:to>
    <xdr:pic>
      <xdr:nvPicPr>
        <xdr:cNvPr id="2" name="Picture 1" descr="LOGO Z43 ĐẸP">
          <a:extLst>
            <a:ext uri="{FF2B5EF4-FFF2-40B4-BE49-F238E27FC236}">
              <a16:creationId xmlns:a16="http://schemas.microsoft.com/office/drawing/2014/main" id="{00000000-0008-0000-5C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9</xdr:col>
      <xdr:colOff>0</xdr:colOff>
      <xdr:row>5</xdr:row>
      <xdr:rowOff>0</xdr:rowOff>
    </xdr:from>
    <xdr:to>
      <xdr:col>13</xdr:col>
      <xdr:colOff>599439</xdr:colOff>
      <xdr:row>19</xdr:row>
      <xdr:rowOff>99695</xdr:rowOff>
    </xdr:to>
    <xdr:pic>
      <xdr:nvPicPr>
        <xdr:cNvPr id="4" name="Picture 3" descr="CXVFRN3X">
          <a:extLst>
            <a:ext uri="{FF2B5EF4-FFF2-40B4-BE49-F238E27FC236}">
              <a16:creationId xmlns:a16="http://schemas.microsoft.com/office/drawing/2014/main" id="{00000000-0008-0000-5C00-000004000000}"/>
            </a:ext>
          </a:extLst>
        </xdr:cNvPr>
        <xdr:cNvPicPr>
          <a:picLocks noChangeAspect="1"/>
        </xdr:cNvPicPr>
      </xdr:nvPicPr>
      <xdr:blipFill>
        <a:blip xmlns:r="http://schemas.openxmlformats.org/officeDocument/2006/relationships" r:embed="rId2"/>
        <a:stretch>
          <a:fillRect/>
        </a:stretch>
      </xdr:blipFill>
      <xdr:spPr>
        <a:xfrm>
          <a:off x="6156960" y="2041525"/>
          <a:ext cx="3148330" cy="2795270"/>
        </a:xfrm>
        <a:prstGeom prst="rect">
          <a:avLst/>
        </a:prstGeom>
      </xdr:spPr>
    </xdr:pic>
    <xdr:clientData/>
  </xdr:twoCellAnchor>
  <xdr:twoCellAnchor editAs="oneCell">
    <xdr:from>
      <xdr:col>11</xdr:col>
      <xdr:colOff>0</xdr:colOff>
      <xdr:row>64</xdr:row>
      <xdr:rowOff>0</xdr:rowOff>
    </xdr:from>
    <xdr:to>
      <xdr:col>13</xdr:col>
      <xdr:colOff>135889</xdr:colOff>
      <xdr:row>65</xdr:row>
      <xdr:rowOff>19685</xdr:rowOff>
    </xdr:to>
    <xdr:pic>
      <xdr:nvPicPr>
        <xdr:cNvPr id="5" name="Picture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3"/>
        <a:stretch>
          <a:fillRect/>
        </a:stretch>
      </xdr:blipFill>
      <xdr:spPr>
        <a:xfrm>
          <a:off x="7414260" y="15884525"/>
          <a:ext cx="1427480" cy="400685"/>
        </a:xfrm>
        <a:prstGeom prst="rect">
          <a:avLst/>
        </a:prstGeom>
        <a:noFill/>
        <a:ln w="9525">
          <a:noFill/>
        </a:ln>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13</xdr:col>
      <xdr:colOff>0</xdr:colOff>
      <xdr:row>0</xdr:row>
      <xdr:rowOff>0</xdr:rowOff>
    </xdr:from>
    <xdr:to>
      <xdr:col>13</xdr:col>
      <xdr:colOff>616585</xdr:colOff>
      <xdr:row>0</xdr:row>
      <xdr:rowOff>622300</xdr:rowOff>
    </xdr:to>
    <xdr:pic>
      <xdr:nvPicPr>
        <xdr:cNvPr id="2" name="Picture 1" descr="LOGO Z43 ĐẸP">
          <a:extLst>
            <a:ext uri="{FF2B5EF4-FFF2-40B4-BE49-F238E27FC236}">
              <a16:creationId xmlns:a16="http://schemas.microsoft.com/office/drawing/2014/main" id="{00000000-0008-0000-5D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9</xdr:col>
      <xdr:colOff>0</xdr:colOff>
      <xdr:row>5</xdr:row>
      <xdr:rowOff>0</xdr:rowOff>
    </xdr:from>
    <xdr:to>
      <xdr:col>13</xdr:col>
      <xdr:colOff>767079</xdr:colOff>
      <xdr:row>20</xdr:row>
      <xdr:rowOff>37465</xdr:rowOff>
    </xdr:to>
    <xdr:pic>
      <xdr:nvPicPr>
        <xdr:cNvPr id="4" name="Picture 3" descr="CXVFRN4X">
          <a:extLst>
            <a:ext uri="{FF2B5EF4-FFF2-40B4-BE49-F238E27FC236}">
              <a16:creationId xmlns:a16="http://schemas.microsoft.com/office/drawing/2014/main" id="{00000000-0008-0000-5D00-000004000000}"/>
            </a:ext>
          </a:extLst>
        </xdr:cNvPr>
        <xdr:cNvPicPr>
          <a:picLocks noChangeAspect="1"/>
        </xdr:cNvPicPr>
      </xdr:nvPicPr>
      <xdr:blipFill>
        <a:blip xmlns:r="http://schemas.openxmlformats.org/officeDocument/2006/relationships" r:embed="rId2"/>
        <a:stretch>
          <a:fillRect/>
        </a:stretch>
      </xdr:blipFill>
      <xdr:spPr>
        <a:xfrm>
          <a:off x="6156960" y="2041525"/>
          <a:ext cx="3315970" cy="2923540"/>
        </a:xfrm>
        <a:prstGeom prst="rect">
          <a:avLst/>
        </a:prstGeom>
      </xdr:spPr>
    </xdr:pic>
    <xdr:clientData/>
  </xdr:twoCellAnchor>
  <xdr:twoCellAnchor editAs="oneCell">
    <xdr:from>
      <xdr:col>11</xdr:col>
      <xdr:colOff>0</xdr:colOff>
      <xdr:row>64</xdr:row>
      <xdr:rowOff>0</xdr:rowOff>
    </xdr:from>
    <xdr:to>
      <xdr:col>13</xdr:col>
      <xdr:colOff>135889</xdr:colOff>
      <xdr:row>65</xdr:row>
      <xdr:rowOff>19685</xdr:rowOff>
    </xdr:to>
    <xdr:pic>
      <xdr:nvPicPr>
        <xdr:cNvPr id="5" name="Picture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3"/>
        <a:stretch>
          <a:fillRect/>
        </a:stretch>
      </xdr:blipFill>
      <xdr:spPr>
        <a:xfrm>
          <a:off x="7414260" y="15884525"/>
          <a:ext cx="1427480" cy="400685"/>
        </a:xfrm>
        <a:prstGeom prst="rect">
          <a:avLst/>
        </a:prstGeom>
        <a:noFill/>
        <a:ln w="9525">
          <a:noFill/>
        </a:ln>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15</xdr:col>
      <xdr:colOff>0</xdr:colOff>
      <xdr:row>0</xdr:row>
      <xdr:rowOff>0</xdr:rowOff>
    </xdr:from>
    <xdr:to>
      <xdr:col>15</xdr:col>
      <xdr:colOff>616585</xdr:colOff>
      <xdr:row>0</xdr:row>
      <xdr:rowOff>622300</xdr:rowOff>
    </xdr:to>
    <xdr:pic>
      <xdr:nvPicPr>
        <xdr:cNvPr id="2" name="Picture 1" descr="LOGO Z43 ĐẸP">
          <a:extLst>
            <a:ext uri="{FF2B5EF4-FFF2-40B4-BE49-F238E27FC236}">
              <a16:creationId xmlns:a16="http://schemas.microsoft.com/office/drawing/2014/main" id="{00000000-0008-0000-5E00-000002000000}"/>
            </a:ext>
          </a:extLst>
        </xdr:cNvPr>
        <xdr:cNvPicPr>
          <a:picLocks noChangeAspect="1"/>
        </xdr:cNvPicPr>
      </xdr:nvPicPr>
      <xdr:blipFill>
        <a:blip xmlns:r="http://schemas.openxmlformats.org/officeDocument/2006/relationships" r:embed="rId1"/>
        <a:stretch>
          <a:fillRect/>
        </a:stretch>
      </xdr:blipFill>
      <xdr:spPr>
        <a:xfrm>
          <a:off x="8689975" y="0"/>
          <a:ext cx="616585" cy="622300"/>
        </a:xfrm>
        <a:prstGeom prst="rect">
          <a:avLst/>
        </a:prstGeom>
      </xdr:spPr>
    </xdr:pic>
    <xdr:clientData/>
  </xdr:twoCellAnchor>
  <xdr:twoCellAnchor editAs="oneCell">
    <xdr:from>
      <xdr:col>11</xdr:col>
      <xdr:colOff>0</xdr:colOff>
      <xdr:row>5</xdr:row>
      <xdr:rowOff>0</xdr:rowOff>
    </xdr:from>
    <xdr:to>
      <xdr:col>15</xdr:col>
      <xdr:colOff>692150</xdr:colOff>
      <xdr:row>19</xdr:row>
      <xdr:rowOff>96520</xdr:rowOff>
    </xdr:to>
    <xdr:pic>
      <xdr:nvPicPr>
        <xdr:cNvPr id="4" name="Picture 3" descr="CXVFRN3+1">
          <a:extLst>
            <a:ext uri="{FF2B5EF4-FFF2-40B4-BE49-F238E27FC236}">
              <a16:creationId xmlns:a16="http://schemas.microsoft.com/office/drawing/2014/main" id="{00000000-0008-0000-5E00-000004000000}"/>
            </a:ext>
          </a:extLst>
        </xdr:cNvPr>
        <xdr:cNvPicPr>
          <a:picLocks noChangeAspect="1"/>
        </xdr:cNvPicPr>
      </xdr:nvPicPr>
      <xdr:blipFill>
        <a:blip xmlns:r="http://schemas.openxmlformats.org/officeDocument/2006/relationships" r:embed="rId2"/>
        <a:stretch>
          <a:fillRect/>
        </a:stretch>
      </xdr:blipFill>
      <xdr:spPr>
        <a:xfrm>
          <a:off x="6141085" y="2041525"/>
          <a:ext cx="3241040" cy="2792095"/>
        </a:xfrm>
        <a:prstGeom prst="rect">
          <a:avLst/>
        </a:prstGeom>
      </xdr:spPr>
    </xdr:pic>
    <xdr:clientData/>
  </xdr:twoCellAnchor>
  <xdr:twoCellAnchor editAs="oneCell">
    <xdr:from>
      <xdr:col>13</xdr:col>
      <xdr:colOff>0</xdr:colOff>
      <xdr:row>66</xdr:row>
      <xdr:rowOff>0</xdr:rowOff>
    </xdr:from>
    <xdr:to>
      <xdr:col>15</xdr:col>
      <xdr:colOff>135890</xdr:colOff>
      <xdr:row>67</xdr:row>
      <xdr:rowOff>19685</xdr:rowOff>
    </xdr:to>
    <xdr:pic>
      <xdr:nvPicPr>
        <xdr:cNvPr id="5" name="Picture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3"/>
        <a:stretch>
          <a:fillRect/>
        </a:stretch>
      </xdr:blipFill>
      <xdr:spPr>
        <a:xfrm>
          <a:off x="7398385" y="16011525"/>
          <a:ext cx="1427480" cy="400685"/>
        </a:xfrm>
        <a:prstGeom prst="rect">
          <a:avLst/>
        </a:prstGeom>
        <a:noFill/>
        <a:ln w="9525">
          <a:noFill/>
        </a:ln>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5F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12</xdr:col>
      <xdr:colOff>0</xdr:colOff>
      <xdr:row>76</xdr:row>
      <xdr:rowOff>0</xdr:rowOff>
    </xdr:from>
    <xdr:to>
      <xdr:col>14</xdr:col>
      <xdr:colOff>135890</xdr:colOff>
      <xdr:row>77</xdr:row>
      <xdr:rowOff>19685</xdr:rowOff>
    </xdr:to>
    <xdr:pic>
      <xdr:nvPicPr>
        <xdr:cNvPr id="3" name="Picture 2">
          <a:extLst>
            <a:ext uri="{FF2B5EF4-FFF2-40B4-BE49-F238E27FC236}">
              <a16:creationId xmlns:a16="http://schemas.microsoft.com/office/drawing/2014/main" id="{00000000-0008-0000-5F00-000003000000}"/>
            </a:ext>
          </a:extLst>
        </xdr:cNvPr>
        <xdr:cNvPicPr>
          <a:picLocks noChangeAspect="1"/>
        </xdr:cNvPicPr>
      </xdr:nvPicPr>
      <xdr:blipFill>
        <a:blip xmlns:r="http://schemas.openxmlformats.org/officeDocument/2006/relationships" r:embed="rId2"/>
        <a:stretch>
          <a:fillRect/>
        </a:stretch>
      </xdr:blipFill>
      <xdr:spPr>
        <a:xfrm>
          <a:off x="7414260" y="17084675"/>
          <a:ext cx="1427480" cy="400685"/>
        </a:xfrm>
        <a:prstGeom prst="rect">
          <a:avLst/>
        </a:prstGeom>
        <a:noFill/>
        <a:ln w="9525">
          <a:noFill/>
        </a:ln>
      </xdr:spPr>
    </xdr:pic>
    <xdr:clientData/>
  </xdr:twoCellAnchor>
  <xdr:twoCellAnchor editAs="oneCell">
    <xdr:from>
      <xdr:col>0</xdr:col>
      <xdr:colOff>7620</xdr:colOff>
      <xdr:row>3</xdr:row>
      <xdr:rowOff>3175</xdr:rowOff>
    </xdr:from>
    <xdr:to>
      <xdr:col>2</xdr:col>
      <xdr:colOff>502285</xdr:colOff>
      <xdr:row>13</xdr:row>
      <xdr:rowOff>52070</xdr:rowOff>
    </xdr:to>
    <xdr:pic>
      <xdr:nvPicPr>
        <xdr:cNvPr id="5" name="Picture 4" descr="Thiết kế chưa có tên (1)">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3"/>
        <a:stretch>
          <a:fillRect/>
        </a:stretch>
      </xdr:blipFill>
      <xdr:spPr>
        <a:xfrm>
          <a:off x="7620" y="1527175"/>
          <a:ext cx="2056765" cy="2144395"/>
        </a:xfrm>
        <a:prstGeom prst="rect">
          <a:avLst/>
        </a:prstGeom>
      </xdr:spPr>
    </xdr:pic>
    <xdr:clientData/>
  </xdr:twoCellAnchor>
  <xdr:twoCellAnchor editAs="oneCell">
    <xdr:from>
      <xdr:col>0</xdr:col>
      <xdr:colOff>7620</xdr:colOff>
      <xdr:row>20</xdr:row>
      <xdr:rowOff>2540</xdr:rowOff>
    </xdr:from>
    <xdr:to>
      <xdr:col>2</xdr:col>
      <xdr:colOff>528320</xdr:colOff>
      <xdr:row>29</xdr:row>
      <xdr:rowOff>184785</xdr:rowOff>
    </xdr:to>
    <xdr:pic>
      <xdr:nvPicPr>
        <xdr:cNvPr id="8" name="Picture 7" descr="Thiết kế chưa có tên (2)">
          <a:extLst>
            <a:ext uri="{FF2B5EF4-FFF2-40B4-BE49-F238E27FC236}">
              <a16:creationId xmlns:a16="http://schemas.microsoft.com/office/drawing/2014/main" id="{00000000-0008-0000-5F00-000008000000}"/>
            </a:ext>
          </a:extLst>
        </xdr:cNvPr>
        <xdr:cNvPicPr>
          <a:picLocks noChangeAspect="1"/>
        </xdr:cNvPicPr>
      </xdr:nvPicPr>
      <xdr:blipFill>
        <a:blip xmlns:r="http://schemas.openxmlformats.org/officeDocument/2006/relationships" r:embed="rId4"/>
        <a:stretch>
          <a:fillRect/>
        </a:stretch>
      </xdr:blipFill>
      <xdr:spPr>
        <a:xfrm>
          <a:off x="7620" y="5196840"/>
          <a:ext cx="2082800" cy="2125345"/>
        </a:xfrm>
        <a:prstGeom prst="rect">
          <a:avLst/>
        </a:prstGeom>
      </xdr:spPr>
    </xdr:pic>
    <xdr:clientData/>
  </xdr:twoCellAnchor>
  <xdr:twoCellAnchor editAs="oneCell">
    <xdr:from>
      <xdr:col>0</xdr:col>
      <xdr:colOff>7620</xdr:colOff>
      <xdr:row>37</xdr:row>
      <xdr:rowOff>5080</xdr:rowOff>
    </xdr:from>
    <xdr:to>
      <xdr:col>2</xdr:col>
      <xdr:colOff>523875</xdr:colOff>
      <xdr:row>46</xdr:row>
      <xdr:rowOff>170815</xdr:rowOff>
    </xdr:to>
    <xdr:pic>
      <xdr:nvPicPr>
        <xdr:cNvPr id="9" name="Picture 8" descr="Thiết kế chưa có tên (3)">
          <a:extLst>
            <a:ext uri="{FF2B5EF4-FFF2-40B4-BE49-F238E27FC236}">
              <a16:creationId xmlns:a16="http://schemas.microsoft.com/office/drawing/2014/main" id="{00000000-0008-0000-5F00-000009000000}"/>
            </a:ext>
          </a:extLst>
        </xdr:cNvPr>
        <xdr:cNvPicPr>
          <a:picLocks noChangeAspect="1"/>
        </xdr:cNvPicPr>
      </xdr:nvPicPr>
      <xdr:blipFill>
        <a:blip xmlns:r="http://schemas.openxmlformats.org/officeDocument/2006/relationships" r:embed="rId5"/>
        <a:stretch>
          <a:fillRect/>
        </a:stretch>
      </xdr:blipFill>
      <xdr:spPr>
        <a:xfrm>
          <a:off x="7620" y="8926830"/>
          <a:ext cx="2078355" cy="2108835"/>
        </a:xfrm>
        <a:prstGeom prst="rect">
          <a:avLst/>
        </a:prstGeom>
      </xdr:spPr>
    </xdr:pic>
    <xdr:clientData/>
  </xdr:twoCellAnchor>
  <xdr:twoCellAnchor editAs="oneCell">
    <xdr:from>
      <xdr:col>0</xdr:col>
      <xdr:colOff>9525</xdr:colOff>
      <xdr:row>54</xdr:row>
      <xdr:rowOff>0</xdr:rowOff>
    </xdr:from>
    <xdr:to>
      <xdr:col>2</xdr:col>
      <xdr:colOff>480060</xdr:colOff>
      <xdr:row>63</xdr:row>
      <xdr:rowOff>100330</xdr:rowOff>
    </xdr:to>
    <xdr:pic>
      <xdr:nvPicPr>
        <xdr:cNvPr id="6" name="Picture 5" descr="Thiết kế chưa có tên">
          <a:extLst>
            <a:ext uri="{FF2B5EF4-FFF2-40B4-BE49-F238E27FC236}">
              <a16:creationId xmlns:a16="http://schemas.microsoft.com/office/drawing/2014/main" id="{00000000-0008-0000-5F00-000006000000}"/>
            </a:ext>
          </a:extLst>
        </xdr:cNvPr>
        <xdr:cNvPicPr>
          <a:picLocks noChangeAspect="1"/>
        </xdr:cNvPicPr>
      </xdr:nvPicPr>
      <xdr:blipFill>
        <a:blip xmlns:r="http://schemas.openxmlformats.org/officeDocument/2006/relationships" r:embed="rId6"/>
        <a:stretch>
          <a:fillRect/>
        </a:stretch>
      </xdr:blipFill>
      <xdr:spPr>
        <a:xfrm>
          <a:off x="9525" y="12579350"/>
          <a:ext cx="2032635" cy="2052955"/>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60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0</xdr:col>
      <xdr:colOff>9525</xdr:colOff>
      <xdr:row>2</xdr:row>
      <xdr:rowOff>8890</xdr:rowOff>
    </xdr:from>
    <xdr:to>
      <xdr:col>7</xdr:col>
      <xdr:colOff>197485</xdr:colOff>
      <xdr:row>33</xdr:row>
      <xdr:rowOff>127000</xdr:rowOff>
    </xdr:to>
    <xdr:pic>
      <xdr:nvPicPr>
        <xdr:cNvPr id="7" name="Picture 6" descr="0001">
          <a:extLst>
            <a:ext uri="{FF2B5EF4-FFF2-40B4-BE49-F238E27FC236}">
              <a16:creationId xmlns:a16="http://schemas.microsoft.com/office/drawing/2014/main" id="{00000000-0008-0000-6000-000007000000}"/>
            </a:ext>
          </a:extLst>
        </xdr:cNvPr>
        <xdr:cNvPicPr>
          <a:picLocks noChangeAspect="1"/>
        </xdr:cNvPicPr>
      </xdr:nvPicPr>
      <xdr:blipFill>
        <a:blip xmlns:r="http://schemas.openxmlformats.org/officeDocument/2006/relationships" r:embed="rId2"/>
        <a:stretch>
          <a:fillRect/>
        </a:stretch>
      </xdr:blipFill>
      <xdr:spPr>
        <a:xfrm>
          <a:off x="9525" y="1215390"/>
          <a:ext cx="4544695" cy="6318885"/>
        </a:xfrm>
        <a:prstGeom prst="rect">
          <a:avLst/>
        </a:prstGeom>
      </xdr:spPr>
    </xdr:pic>
    <xdr:clientData/>
  </xdr:twoCellAnchor>
  <xdr:twoCellAnchor editAs="oneCell">
    <xdr:from>
      <xdr:col>7</xdr:col>
      <xdr:colOff>529590</xdr:colOff>
      <xdr:row>2</xdr:row>
      <xdr:rowOff>8255</xdr:rowOff>
    </xdr:from>
    <xdr:to>
      <xdr:col>14</xdr:col>
      <xdr:colOff>766445</xdr:colOff>
      <xdr:row>33</xdr:row>
      <xdr:rowOff>132715</xdr:rowOff>
    </xdr:to>
    <xdr:pic>
      <xdr:nvPicPr>
        <xdr:cNvPr id="8" name="Picture 7" descr="0001 (1)">
          <a:extLst>
            <a:ext uri="{FF2B5EF4-FFF2-40B4-BE49-F238E27FC236}">
              <a16:creationId xmlns:a16="http://schemas.microsoft.com/office/drawing/2014/main" id="{00000000-0008-0000-6000-000008000000}"/>
            </a:ext>
          </a:extLst>
        </xdr:cNvPr>
        <xdr:cNvPicPr>
          <a:picLocks noChangeAspect="1"/>
        </xdr:cNvPicPr>
      </xdr:nvPicPr>
      <xdr:blipFill>
        <a:blip xmlns:r="http://schemas.openxmlformats.org/officeDocument/2006/relationships" r:embed="rId3"/>
        <a:stretch>
          <a:fillRect/>
        </a:stretch>
      </xdr:blipFill>
      <xdr:spPr>
        <a:xfrm>
          <a:off x="4886325" y="1214755"/>
          <a:ext cx="4585970" cy="6325235"/>
        </a:xfrm>
        <a:prstGeom prst="rect">
          <a:avLst/>
        </a:prstGeom>
      </xdr:spPr>
    </xdr:pic>
    <xdr:clientData/>
  </xdr:twoCellAnchor>
  <xdr:twoCellAnchor editAs="oneCell">
    <xdr:from>
      <xdr:col>0</xdr:col>
      <xdr:colOff>9525</xdr:colOff>
      <xdr:row>36</xdr:row>
      <xdr:rowOff>199390</xdr:rowOff>
    </xdr:from>
    <xdr:to>
      <xdr:col>7</xdr:col>
      <xdr:colOff>123825</xdr:colOff>
      <xdr:row>70</xdr:row>
      <xdr:rowOff>83185</xdr:rowOff>
    </xdr:to>
    <xdr:pic>
      <xdr:nvPicPr>
        <xdr:cNvPr id="9" name="Picture 8" descr="0003">
          <a:extLst>
            <a:ext uri="{FF2B5EF4-FFF2-40B4-BE49-F238E27FC236}">
              <a16:creationId xmlns:a16="http://schemas.microsoft.com/office/drawing/2014/main" id="{00000000-0008-0000-6000-000009000000}"/>
            </a:ext>
          </a:extLst>
        </xdr:cNvPr>
        <xdr:cNvPicPr>
          <a:picLocks noChangeAspect="1"/>
        </xdr:cNvPicPr>
      </xdr:nvPicPr>
      <xdr:blipFill>
        <a:blip xmlns:r="http://schemas.openxmlformats.org/officeDocument/2006/relationships" r:embed="rId4"/>
        <a:stretch>
          <a:fillRect/>
        </a:stretch>
      </xdr:blipFill>
      <xdr:spPr>
        <a:xfrm>
          <a:off x="9525" y="8206740"/>
          <a:ext cx="4471035" cy="6637020"/>
        </a:xfrm>
        <a:prstGeom prst="rect">
          <a:avLst/>
        </a:prstGeom>
      </xdr:spPr>
    </xdr:pic>
    <xdr:clientData/>
  </xdr:twoCellAnchor>
  <xdr:twoCellAnchor editAs="oneCell">
    <xdr:from>
      <xdr:col>7</xdr:col>
      <xdr:colOff>474345</xdr:colOff>
      <xdr:row>37</xdr:row>
      <xdr:rowOff>8255</xdr:rowOff>
    </xdr:from>
    <xdr:to>
      <xdr:col>14</xdr:col>
      <xdr:colOff>793115</xdr:colOff>
      <xdr:row>70</xdr:row>
      <xdr:rowOff>86360</xdr:rowOff>
    </xdr:to>
    <xdr:pic>
      <xdr:nvPicPr>
        <xdr:cNvPr id="11" name="Picture 10" descr="0002">
          <a:extLst>
            <a:ext uri="{FF2B5EF4-FFF2-40B4-BE49-F238E27FC236}">
              <a16:creationId xmlns:a16="http://schemas.microsoft.com/office/drawing/2014/main" id="{00000000-0008-0000-6000-00000B000000}"/>
            </a:ext>
          </a:extLst>
        </xdr:cNvPr>
        <xdr:cNvPicPr>
          <a:picLocks noChangeAspect="1"/>
        </xdr:cNvPicPr>
      </xdr:nvPicPr>
      <xdr:blipFill>
        <a:blip xmlns:r="http://schemas.openxmlformats.org/officeDocument/2006/relationships" r:embed="rId5"/>
        <a:stretch>
          <a:fillRect/>
        </a:stretch>
      </xdr:blipFill>
      <xdr:spPr>
        <a:xfrm>
          <a:off x="4831080" y="8215630"/>
          <a:ext cx="4667885" cy="6631305"/>
        </a:xfrm>
        <a:prstGeom prst="rect">
          <a:avLst/>
        </a:prstGeom>
      </xdr:spPr>
    </xdr:pic>
    <xdr:clientData/>
  </xdr:twoCellAnchor>
  <xdr:twoCellAnchor editAs="oneCell">
    <xdr:from>
      <xdr:col>12</xdr:col>
      <xdr:colOff>0</xdr:colOff>
      <xdr:row>76</xdr:row>
      <xdr:rowOff>0</xdr:rowOff>
    </xdr:from>
    <xdr:to>
      <xdr:col>14</xdr:col>
      <xdr:colOff>135890</xdr:colOff>
      <xdr:row>77</xdr:row>
      <xdr:rowOff>19685</xdr:rowOff>
    </xdr:to>
    <xdr:pic>
      <xdr:nvPicPr>
        <xdr:cNvPr id="3" name="Picture 2">
          <a:extLst>
            <a:ext uri="{FF2B5EF4-FFF2-40B4-BE49-F238E27FC236}">
              <a16:creationId xmlns:a16="http://schemas.microsoft.com/office/drawing/2014/main" id="{00000000-0008-0000-6000-000003000000}"/>
            </a:ext>
          </a:extLst>
        </xdr:cNvPr>
        <xdr:cNvPicPr>
          <a:picLocks noChangeAspect="1"/>
        </xdr:cNvPicPr>
      </xdr:nvPicPr>
      <xdr:blipFill>
        <a:blip xmlns:r="http://schemas.openxmlformats.org/officeDocument/2006/relationships" r:embed="rId6"/>
        <a:stretch>
          <a:fillRect/>
        </a:stretch>
      </xdr:blipFill>
      <xdr:spPr>
        <a:xfrm>
          <a:off x="7414260" y="15903575"/>
          <a:ext cx="1427480" cy="400685"/>
        </a:xfrm>
        <a:prstGeom prst="rect">
          <a:avLst/>
        </a:prstGeom>
        <a:noFill/>
        <a:ln w="9525">
          <a:noFill/>
        </a:ln>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61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0</xdr:col>
      <xdr:colOff>9525</xdr:colOff>
      <xdr:row>2</xdr:row>
      <xdr:rowOff>8890</xdr:rowOff>
    </xdr:from>
    <xdr:to>
      <xdr:col>7</xdr:col>
      <xdr:colOff>12700</xdr:colOff>
      <xdr:row>32</xdr:row>
      <xdr:rowOff>61595</xdr:rowOff>
    </xdr:to>
    <xdr:pic>
      <xdr:nvPicPr>
        <xdr:cNvPr id="8" name="Picture 7" descr="0001 (2)">
          <a:extLst>
            <a:ext uri="{FF2B5EF4-FFF2-40B4-BE49-F238E27FC236}">
              <a16:creationId xmlns:a16="http://schemas.microsoft.com/office/drawing/2014/main" id="{00000000-0008-0000-6100-000008000000}"/>
            </a:ext>
          </a:extLst>
        </xdr:cNvPr>
        <xdr:cNvPicPr>
          <a:picLocks noChangeAspect="1"/>
        </xdr:cNvPicPr>
      </xdr:nvPicPr>
      <xdr:blipFill>
        <a:blip xmlns:r="http://schemas.openxmlformats.org/officeDocument/2006/relationships" r:embed="rId2"/>
        <a:stretch>
          <a:fillRect/>
        </a:stretch>
      </xdr:blipFill>
      <xdr:spPr>
        <a:xfrm>
          <a:off x="9525" y="1215390"/>
          <a:ext cx="4359910" cy="6053455"/>
        </a:xfrm>
        <a:prstGeom prst="rect">
          <a:avLst/>
        </a:prstGeom>
      </xdr:spPr>
    </xdr:pic>
    <xdr:clientData/>
  </xdr:twoCellAnchor>
  <xdr:twoCellAnchor editAs="oneCell">
    <xdr:from>
      <xdr:col>8</xdr:col>
      <xdr:colOff>15240</xdr:colOff>
      <xdr:row>2</xdr:row>
      <xdr:rowOff>8890</xdr:rowOff>
    </xdr:from>
    <xdr:to>
      <xdr:col>14</xdr:col>
      <xdr:colOff>673735</xdr:colOff>
      <xdr:row>32</xdr:row>
      <xdr:rowOff>40640</xdr:rowOff>
    </xdr:to>
    <xdr:pic>
      <xdr:nvPicPr>
        <xdr:cNvPr id="9" name="Picture 8" descr="0002 (1)">
          <a:extLst>
            <a:ext uri="{FF2B5EF4-FFF2-40B4-BE49-F238E27FC236}">
              <a16:creationId xmlns:a16="http://schemas.microsoft.com/office/drawing/2014/main" id="{00000000-0008-0000-6100-000009000000}"/>
            </a:ext>
          </a:extLst>
        </xdr:cNvPr>
        <xdr:cNvPicPr>
          <a:picLocks noChangeAspect="1"/>
        </xdr:cNvPicPr>
      </xdr:nvPicPr>
      <xdr:blipFill>
        <a:blip xmlns:r="http://schemas.openxmlformats.org/officeDocument/2006/relationships" r:embed="rId3"/>
        <a:stretch>
          <a:fillRect/>
        </a:stretch>
      </xdr:blipFill>
      <xdr:spPr>
        <a:xfrm>
          <a:off x="4972050" y="1215390"/>
          <a:ext cx="4407535" cy="6032500"/>
        </a:xfrm>
        <a:prstGeom prst="rect">
          <a:avLst/>
        </a:prstGeom>
      </xdr:spPr>
    </xdr:pic>
    <xdr:clientData/>
  </xdr:twoCellAnchor>
  <xdr:twoCellAnchor editAs="oneCell">
    <xdr:from>
      <xdr:col>3</xdr:col>
      <xdr:colOff>357505</xdr:colOff>
      <xdr:row>35</xdr:row>
      <xdr:rowOff>24130</xdr:rowOff>
    </xdr:from>
    <xdr:to>
      <xdr:col>11</xdr:col>
      <xdr:colOff>393065</xdr:colOff>
      <xdr:row>69</xdr:row>
      <xdr:rowOff>48260</xdr:rowOff>
    </xdr:to>
    <xdr:pic>
      <xdr:nvPicPr>
        <xdr:cNvPr id="10" name="Picture 9">
          <a:extLst>
            <a:ext uri="{FF2B5EF4-FFF2-40B4-BE49-F238E27FC236}">
              <a16:creationId xmlns:a16="http://schemas.microsoft.com/office/drawing/2014/main" id="{00000000-0008-0000-6100-00000A000000}"/>
            </a:ext>
          </a:extLst>
        </xdr:cNvPr>
        <xdr:cNvPicPr>
          <a:picLocks noChangeAspect="1"/>
        </xdr:cNvPicPr>
      </xdr:nvPicPr>
      <xdr:blipFill>
        <a:blip xmlns:r="http://schemas.openxmlformats.org/officeDocument/2006/relationships" r:embed="rId4"/>
        <a:stretch>
          <a:fillRect/>
        </a:stretch>
      </xdr:blipFill>
      <xdr:spPr>
        <a:xfrm>
          <a:off x="2468245" y="7831455"/>
          <a:ext cx="4739005" cy="6786880"/>
        </a:xfrm>
        <a:prstGeom prst="rect">
          <a:avLst/>
        </a:prstGeom>
        <a:noFill/>
        <a:ln w="9525">
          <a:noFill/>
        </a:ln>
      </xdr:spPr>
    </xdr:pic>
    <xdr:clientData/>
  </xdr:twoCellAnchor>
  <xdr:twoCellAnchor editAs="oneCell">
    <xdr:from>
      <xdr:col>12</xdr:col>
      <xdr:colOff>0</xdr:colOff>
      <xdr:row>76</xdr:row>
      <xdr:rowOff>0</xdr:rowOff>
    </xdr:from>
    <xdr:to>
      <xdr:col>14</xdr:col>
      <xdr:colOff>135890</xdr:colOff>
      <xdr:row>77</xdr:row>
      <xdr:rowOff>19685</xdr:rowOff>
    </xdr:to>
    <xdr:pic>
      <xdr:nvPicPr>
        <xdr:cNvPr id="3" name="Picture 2">
          <a:extLst>
            <a:ext uri="{FF2B5EF4-FFF2-40B4-BE49-F238E27FC236}">
              <a16:creationId xmlns:a16="http://schemas.microsoft.com/office/drawing/2014/main" id="{00000000-0008-0000-6100-000003000000}"/>
            </a:ext>
          </a:extLst>
        </xdr:cNvPr>
        <xdr:cNvPicPr>
          <a:picLocks noChangeAspect="1"/>
        </xdr:cNvPicPr>
      </xdr:nvPicPr>
      <xdr:blipFill>
        <a:blip xmlns:r="http://schemas.openxmlformats.org/officeDocument/2006/relationships" r:embed="rId5"/>
        <a:stretch>
          <a:fillRect/>
        </a:stretch>
      </xdr:blipFill>
      <xdr:spPr>
        <a:xfrm>
          <a:off x="7414260" y="15960725"/>
          <a:ext cx="1427480" cy="400685"/>
        </a:xfrm>
        <a:prstGeom prst="rect">
          <a:avLst/>
        </a:prstGeom>
        <a:noFill/>
        <a:ln w="9525">
          <a:noFill/>
        </a:ln>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14</xdr:col>
      <xdr:colOff>0</xdr:colOff>
      <xdr:row>0</xdr:row>
      <xdr:rowOff>0</xdr:rowOff>
    </xdr:from>
    <xdr:to>
      <xdr:col>14</xdr:col>
      <xdr:colOff>616585</xdr:colOff>
      <xdr:row>0</xdr:row>
      <xdr:rowOff>622300</xdr:rowOff>
    </xdr:to>
    <xdr:pic>
      <xdr:nvPicPr>
        <xdr:cNvPr id="2" name="Picture 1" descr="LOGO Z43 ĐẸP">
          <a:extLst>
            <a:ext uri="{FF2B5EF4-FFF2-40B4-BE49-F238E27FC236}">
              <a16:creationId xmlns:a16="http://schemas.microsoft.com/office/drawing/2014/main" id="{00000000-0008-0000-6200-000002000000}"/>
            </a:ext>
          </a:extLst>
        </xdr:cNvPr>
        <xdr:cNvPicPr>
          <a:picLocks noChangeAspect="1"/>
        </xdr:cNvPicPr>
      </xdr:nvPicPr>
      <xdr:blipFill>
        <a:blip xmlns:r="http://schemas.openxmlformats.org/officeDocument/2006/relationships" r:embed="rId1"/>
        <a:stretch>
          <a:fillRect/>
        </a:stretch>
      </xdr:blipFill>
      <xdr:spPr>
        <a:xfrm>
          <a:off x="8705850" y="0"/>
          <a:ext cx="616585" cy="622300"/>
        </a:xfrm>
        <a:prstGeom prst="rect">
          <a:avLst/>
        </a:prstGeom>
      </xdr:spPr>
    </xdr:pic>
    <xdr:clientData/>
  </xdr:twoCellAnchor>
  <xdr:twoCellAnchor editAs="oneCell">
    <xdr:from>
      <xdr:col>12</xdr:col>
      <xdr:colOff>0</xdr:colOff>
      <xdr:row>76</xdr:row>
      <xdr:rowOff>0</xdr:rowOff>
    </xdr:from>
    <xdr:to>
      <xdr:col>14</xdr:col>
      <xdr:colOff>135890</xdr:colOff>
      <xdr:row>77</xdr:row>
      <xdr:rowOff>19685</xdr:rowOff>
    </xdr:to>
    <xdr:pic>
      <xdr:nvPicPr>
        <xdr:cNvPr id="6" name="Picture 5">
          <a:extLst>
            <a:ext uri="{FF2B5EF4-FFF2-40B4-BE49-F238E27FC236}">
              <a16:creationId xmlns:a16="http://schemas.microsoft.com/office/drawing/2014/main" id="{00000000-0008-0000-6200-000006000000}"/>
            </a:ext>
          </a:extLst>
        </xdr:cNvPr>
        <xdr:cNvPicPr>
          <a:picLocks noChangeAspect="1"/>
        </xdr:cNvPicPr>
      </xdr:nvPicPr>
      <xdr:blipFill>
        <a:blip xmlns:r="http://schemas.openxmlformats.org/officeDocument/2006/relationships" r:embed="rId2"/>
        <a:stretch>
          <a:fillRect/>
        </a:stretch>
      </xdr:blipFill>
      <xdr:spPr>
        <a:xfrm>
          <a:off x="7414260" y="15928975"/>
          <a:ext cx="1427480" cy="400685"/>
        </a:xfrm>
        <a:prstGeom prst="rect">
          <a:avLst/>
        </a:prstGeom>
        <a:noFill/>
        <a:ln w="9525">
          <a:noFill/>
        </a:ln>
      </xdr:spPr>
    </xdr:pic>
    <xdr:clientData/>
  </xdr:twoCellAnchor>
  <xdr:twoCellAnchor editAs="oneCell">
    <xdr:from>
      <xdr:col>0</xdr:col>
      <xdr:colOff>51435</xdr:colOff>
      <xdr:row>4</xdr:row>
      <xdr:rowOff>2540</xdr:rowOff>
    </xdr:from>
    <xdr:to>
      <xdr:col>3</xdr:col>
      <xdr:colOff>0</xdr:colOff>
      <xdr:row>12</xdr:row>
      <xdr:rowOff>121920</xdr:rowOff>
    </xdr:to>
    <xdr:pic>
      <xdr:nvPicPr>
        <xdr:cNvPr id="7" name="Picture 6" descr="1">
          <a:extLst>
            <a:ext uri="{FF2B5EF4-FFF2-40B4-BE49-F238E27FC236}">
              <a16:creationId xmlns:a16="http://schemas.microsoft.com/office/drawing/2014/main" id="{00000000-0008-0000-6200-000007000000}"/>
            </a:ext>
          </a:extLst>
        </xdr:cNvPr>
        <xdr:cNvPicPr>
          <a:picLocks noChangeAspect="1"/>
        </xdr:cNvPicPr>
      </xdr:nvPicPr>
      <xdr:blipFill>
        <a:blip xmlns:r="http://schemas.openxmlformats.org/officeDocument/2006/relationships" r:embed="rId3"/>
        <a:stretch>
          <a:fillRect/>
        </a:stretch>
      </xdr:blipFill>
      <xdr:spPr>
        <a:xfrm>
          <a:off x="51435" y="1291590"/>
          <a:ext cx="2059305" cy="1719580"/>
        </a:xfrm>
        <a:prstGeom prst="rect">
          <a:avLst/>
        </a:prstGeom>
      </xdr:spPr>
    </xdr:pic>
    <xdr:clientData/>
  </xdr:twoCellAnchor>
  <xdr:twoCellAnchor editAs="oneCell">
    <xdr:from>
      <xdr:col>5</xdr:col>
      <xdr:colOff>170180</xdr:colOff>
      <xdr:row>3</xdr:row>
      <xdr:rowOff>100965</xdr:rowOff>
    </xdr:from>
    <xdr:to>
      <xdr:col>9</xdr:col>
      <xdr:colOff>94615</xdr:colOff>
      <xdr:row>13</xdr:row>
      <xdr:rowOff>45085</xdr:rowOff>
    </xdr:to>
    <xdr:pic>
      <xdr:nvPicPr>
        <xdr:cNvPr id="8" name="Picture 7" descr="2">
          <a:extLst>
            <a:ext uri="{FF2B5EF4-FFF2-40B4-BE49-F238E27FC236}">
              <a16:creationId xmlns:a16="http://schemas.microsoft.com/office/drawing/2014/main" id="{00000000-0008-0000-6200-000008000000}"/>
            </a:ext>
          </a:extLst>
        </xdr:cNvPr>
        <xdr:cNvPicPr>
          <a:picLocks noChangeAspect="1"/>
        </xdr:cNvPicPr>
      </xdr:nvPicPr>
      <xdr:blipFill>
        <a:blip xmlns:r="http://schemas.openxmlformats.org/officeDocument/2006/relationships" r:embed="rId4"/>
        <a:stretch>
          <a:fillRect/>
        </a:stretch>
      </xdr:blipFill>
      <xdr:spPr>
        <a:xfrm>
          <a:off x="3378200" y="1189990"/>
          <a:ext cx="2273300" cy="1944370"/>
        </a:xfrm>
        <a:prstGeom prst="rect">
          <a:avLst/>
        </a:prstGeom>
      </xdr:spPr>
    </xdr:pic>
    <xdr:clientData/>
  </xdr:twoCellAnchor>
  <xdr:twoCellAnchor editAs="oneCell">
    <xdr:from>
      <xdr:col>11</xdr:col>
      <xdr:colOff>381000</xdr:colOff>
      <xdr:row>2</xdr:row>
      <xdr:rowOff>182880</xdr:rowOff>
    </xdr:from>
    <xdr:to>
      <xdr:col>14</xdr:col>
      <xdr:colOff>530860</xdr:colOff>
      <xdr:row>12</xdr:row>
      <xdr:rowOff>137160</xdr:rowOff>
    </xdr:to>
    <xdr:pic>
      <xdr:nvPicPr>
        <xdr:cNvPr id="9" name="Picture 8">
          <a:extLst>
            <a:ext uri="{FF2B5EF4-FFF2-40B4-BE49-F238E27FC236}">
              <a16:creationId xmlns:a16="http://schemas.microsoft.com/office/drawing/2014/main" id="{00000000-0008-0000-6200-000009000000}"/>
            </a:ext>
          </a:extLst>
        </xdr:cNvPr>
        <xdr:cNvPicPr>
          <a:picLocks noChangeAspect="1"/>
        </xdr:cNvPicPr>
      </xdr:nvPicPr>
      <xdr:blipFill>
        <a:blip xmlns:r="http://schemas.openxmlformats.org/officeDocument/2006/relationships" r:embed="rId5"/>
        <a:stretch>
          <a:fillRect/>
        </a:stretch>
      </xdr:blipFill>
      <xdr:spPr>
        <a:xfrm>
          <a:off x="7195185" y="1071880"/>
          <a:ext cx="2041525" cy="1954530"/>
        </a:xfrm>
        <a:prstGeom prst="rect">
          <a:avLst/>
        </a:prstGeom>
        <a:noFill/>
        <a:ln w="9525">
          <a:noFill/>
        </a:ln>
      </xdr:spPr>
    </xdr:pic>
    <xdr:clientData/>
  </xdr:twoCellAnchor>
  <xdr:twoCellAnchor editAs="oneCell">
    <xdr:from>
      <xdr:col>1</xdr:col>
      <xdr:colOff>530225</xdr:colOff>
      <xdr:row>17</xdr:row>
      <xdr:rowOff>190500</xdr:rowOff>
    </xdr:from>
    <xdr:to>
      <xdr:col>5</xdr:col>
      <xdr:colOff>387985</xdr:colOff>
      <xdr:row>27</xdr:row>
      <xdr:rowOff>175260</xdr:rowOff>
    </xdr:to>
    <xdr:pic>
      <xdr:nvPicPr>
        <xdr:cNvPr id="10" name="Picture 9">
          <a:extLst>
            <a:ext uri="{FF2B5EF4-FFF2-40B4-BE49-F238E27FC236}">
              <a16:creationId xmlns:a16="http://schemas.microsoft.com/office/drawing/2014/main" id="{00000000-0008-0000-6200-00000A000000}"/>
            </a:ext>
          </a:extLst>
        </xdr:cNvPr>
        <xdr:cNvPicPr>
          <a:picLocks noChangeAspect="1"/>
        </xdr:cNvPicPr>
      </xdr:nvPicPr>
      <xdr:blipFill>
        <a:blip xmlns:r="http://schemas.openxmlformats.org/officeDocument/2006/relationships" r:embed="rId6"/>
        <a:stretch>
          <a:fillRect/>
        </a:stretch>
      </xdr:blipFill>
      <xdr:spPr>
        <a:xfrm>
          <a:off x="1311275" y="4403725"/>
          <a:ext cx="2284730" cy="1985010"/>
        </a:xfrm>
        <a:prstGeom prst="rect">
          <a:avLst/>
        </a:prstGeom>
        <a:noFill/>
        <a:ln w="9525">
          <a:noFill/>
        </a:ln>
      </xdr:spPr>
    </xdr:pic>
    <xdr:clientData/>
  </xdr:twoCellAnchor>
  <xdr:twoCellAnchor editAs="oneCell">
    <xdr:from>
      <xdr:col>8</xdr:col>
      <xdr:colOff>487045</xdr:colOff>
      <xdr:row>17</xdr:row>
      <xdr:rowOff>189230</xdr:rowOff>
    </xdr:from>
    <xdr:to>
      <xdr:col>14</xdr:col>
      <xdr:colOff>60960</xdr:colOff>
      <xdr:row>27</xdr:row>
      <xdr:rowOff>142875</xdr:rowOff>
    </xdr:to>
    <xdr:pic>
      <xdr:nvPicPr>
        <xdr:cNvPr id="11" name="Picture 10">
          <a:extLst>
            <a:ext uri="{FF2B5EF4-FFF2-40B4-BE49-F238E27FC236}">
              <a16:creationId xmlns:a16="http://schemas.microsoft.com/office/drawing/2014/main" id="{00000000-0008-0000-6200-00000B000000}"/>
            </a:ext>
          </a:extLst>
        </xdr:cNvPr>
        <xdr:cNvPicPr>
          <a:picLocks noChangeAspect="1"/>
        </xdr:cNvPicPr>
      </xdr:nvPicPr>
      <xdr:blipFill>
        <a:blip xmlns:r="http://schemas.openxmlformats.org/officeDocument/2006/relationships" r:embed="rId7"/>
        <a:stretch>
          <a:fillRect/>
        </a:stretch>
      </xdr:blipFill>
      <xdr:spPr>
        <a:xfrm>
          <a:off x="5443855" y="4402455"/>
          <a:ext cx="3322955" cy="1953895"/>
        </a:xfrm>
        <a:prstGeom prst="rect">
          <a:avLst/>
        </a:prstGeom>
        <a:noFill/>
        <a:ln w="9525">
          <a:noFill/>
        </a:ln>
      </xdr:spPr>
    </xdr:pic>
    <xdr:clientData/>
  </xdr:twoCellAnchor>
  <xdr:twoCellAnchor editAs="oneCell">
    <xdr:from>
      <xdr:col>0</xdr:col>
      <xdr:colOff>231775</xdr:colOff>
      <xdr:row>33</xdr:row>
      <xdr:rowOff>0</xdr:rowOff>
    </xdr:from>
    <xdr:to>
      <xdr:col>6</xdr:col>
      <xdr:colOff>271145</xdr:colOff>
      <xdr:row>40</xdr:row>
      <xdr:rowOff>158115</xdr:rowOff>
    </xdr:to>
    <xdr:pic>
      <xdr:nvPicPr>
        <xdr:cNvPr id="12" name="Picture 11">
          <a:extLst>
            <a:ext uri="{FF2B5EF4-FFF2-40B4-BE49-F238E27FC236}">
              <a16:creationId xmlns:a16="http://schemas.microsoft.com/office/drawing/2014/main" id="{00000000-0008-0000-6200-00000C000000}"/>
            </a:ext>
          </a:extLst>
        </xdr:cNvPr>
        <xdr:cNvPicPr>
          <a:picLocks noChangeAspect="1"/>
        </xdr:cNvPicPr>
      </xdr:nvPicPr>
      <xdr:blipFill>
        <a:blip xmlns:r="http://schemas.openxmlformats.org/officeDocument/2006/relationships" r:embed="rId8"/>
        <a:stretch>
          <a:fillRect/>
        </a:stretch>
      </xdr:blipFill>
      <xdr:spPr>
        <a:xfrm>
          <a:off x="231775" y="7413625"/>
          <a:ext cx="3796030" cy="1558290"/>
        </a:xfrm>
        <a:prstGeom prst="rect">
          <a:avLst/>
        </a:prstGeom>
        <a:noFill/>
        <a:ln w="9525">
          <a:noFill/>
        </a:ln>
      </xdr:spPr>
    </xdr:pic>
    <xdr:clientData/>
  </xdr:twoCellAnchor>
  <xdr:twoCellAnchor editAs="oneCell">
    <xdr:from>
      <xdr:col>8</xdr:col>
      <xdr:colOff>0</xdr:colOff>
      <xdr:row>32</xdr:row>
      <xdr:rowOff>196850</xdr:rowOff>
    </xdr:from>
    <xdr:to>
      <xdr:col>14</xdr:col>
      <xdr:colOff>278130</xdr:colOff>
      <xdr:row>40</xdr:row>
      <xdr:rowOff>85725</xdr:rowOff>
    </xdr:to>
    <xdr:pic>
      <xdr:nvPicPr>
        <xdr:cNvPr id="13" name="Picture 12">
          <a:extLst>
            <a:ext uri="{FF2B5EF4-FFF2-40B4-BE49-F238E27FC236}">
              <a16:creationId xmlns:a16="http://schemas.microsoft.com/office/drawing/2014/main" id="{00000000-0008-0000-6200-00000D000000}"/>
            </a:ext>
          </a:extLst>
        </xdr:cNvPr>
        <xdr:cNvPicPr>
          <a:picLocks noChangeAspect="1"/>
        </xdr:cNvPicPr>
      </xdr:nvPicPr>
      <xdr:blipFill>
        <a:blip xmlns:r="http://schemas.openxmlformats.org/officeDocument/2006/relationships" r:embed="rId9"/>
        <a:stretch>
          <a:fillRect/>
        </a:stretch>
      </xdr:blipFill>
      <xdr:spPr>
        <a:xfrm>
          <a:off x="4956810" y="7410450"/>
          <a:ext cx="4027170" cy="1489075"/>
        </a:xfrm>
        <a:prstGeom prst="rect">
          <a:avLst/>
        </a:prstGeom>
        <a:noFill/>
        <a:ln w="9525">
          <a:noFill/>
        </a:ln>
      </xdr:spPr>
    </xdr:pic>
    <xdr:clientData/>
  </xdr:twoCellAnchor>
  <xdr:twoCellAnchor editAs="oneCell">
    <xdr:from>
      <xdr:col>1</xdr:col>
      <xdr:colOff>156845</xdr:colOff>
      <xdr:row>46</xdr:row>
      <xdr:rowOff>0</xdr:rowOff>
    </xdr:from>
    <xdr:to>
      <xdr:col>6</xdr:col>
      <xdr:colOff>109220</xdr:colOff>
      <xdr:row>53</xdr:row>
      <xdr:rowOff>188595</xdr:rowOff>
    </xdr:to>
    <xdr:pic>
      <xdr:nvPicPr>
        <xdr:cNvPr id="14" name="Picture 13">
          <a:extLst>
            <a:ext uri="{FF2B5EF4-FFF2-40B4-BE49-F238E27FC236}">
              <a16:creationId xmlns:a16="http://schemas.microsoft.com/office/drawing/2014/main" id="{00000000-0008-0000-6200-00000E000000}"/>
            </a:ext>
          </a:extLst>
        </xdr:cNvPr>
        <xdr:cNvPicPr>
          <a:picLocks noChangeAspect="1"/>
        </xdr:cNvPicPr>
      </xdr:nvPicPr>
      <xdr:blipFill>
        <a:blip xmlns:r="http://schemas.openxmlformats.org/officeDocument/2006/relationships" r:embed="rId10"/>
        <a:stretch>
          <a:fillRect/>
        </a:stretch>
      </xdr:blipFill>
      <xdr:spPr>
        <a:xfrm>
          <a:off x="937895" y="10013950"/>
          <a:ext cx="2927985" cy="1588770"/>
        </a:xfrm>
        <a:prstGeom prst="rect">
          <a:avLst/>
        </a:prstGeom>
        <a:noFill/>
        <a:ln w="9525">
          <a:noFill/>
        </a:ln>
      </xdr:spPr>
    </xdr:pic>
    <xdr:clientData/>
  </xdr:twoCellAnchor>
  <xdr:twoCellAnchor editAs="oneCell">
    <xdr:from>
      <xdr:col>8</xdr:col>
      <xdr:colOff>381000</xdr:colOff>
      <xdr:row>46</xdr:row>
      <xdr:rowOff>0</xdr:rowOff>
    </xdr:from>
    <xdr:to>
      <xdr:col>13</xdr:col>
      <xdr:colOff>575945</xdr:colOff>
      <xdr:row>54</xdr:row>
      <xdr:rowOff>8890</xdr:rowOff>
    </xdr:to>
    <xdr:pic>
      <xdr:nvPicPr>
        <xdr:cNvPr id="15" name="Picture 14">
          <a:extLst>
            <a:ext uri="{FF2B5EF4-FFF2-40B4-BE49-F238E27FC236}">
              <a16:creationId xmlns:a16="http://schemas.microsoft.com/office/drawing/2014/main" id="{00000000-0008-0000-6200-00000F000000}"/>
            </a:ext>
          </a:extLst>
        </xdr:cNvPr>
        <xdr:cNvPicPr>
          <a:picLocks noChangeAspect="1"/>
        </xdr:cNvPicPr>
      </xdr:nvPicPr>
      <xdr:blipFill>
        <a:blip xmlns:r="http://schemas.openxmlformats.org/officeDocument/2006/relationships" r:embed="rId11"/>
        <a:stretch>
          <a:fillRect/>
        </a:stretch>
      </xdr:blipFill>
      <xdr:spPr>
        <a:xfrm>
          <a:off x="5337810" y="10013950"/>
          <a:ext cx="3298190" cy="1609090"/>
        </a:xfrm>
        <a:prstGeom prst="rect">
          <a:avLst/>
        </a:prstGeom>
        <a:noFill/>
        <a:ln w="9525">
          <a:noFill/>
        </a:ln>
      </xdr:spPr>
    </xdr:pic>
    <xdr:clientData/>
  </xdr:twoCellAnchor>
  <xdr:twoCellAnchor editAs="oneCell">
    <xdr:from>
      <xdr:col>5</xdr:col>
      <xdr:colOff>6985</xdr:colOff>
      <xdr:row>57</xdr:row>
      <xdr:rowOff>7620</xdr:rowOff>
    </xdr:from>
    <xdr:to>
      <xdr:col>9</xdr:col>
      <xdr:colOff>516890</xdr:colOff>
      <xdr:row>70</xdr:row>
      <xdr:rowOff>144780</xdr:rowOff>
    </xdr:to>
    <xdr:pic>
      <xdr:nvPicPr>
        <xdr:cNvPr id="16" name="Picture 15">
          <a:extLst>
            <a:ext uri="{FF2B5EF4-FFF2-40B4-BE49-F238E27FC236}">
              <a16:creationId xmlns:a16="http://schemas.microsoft.com/office/drawing/2014/main" id="{00000000-0008-0000-6200-000010000000}"/>
            </a:ext>
          </a:extLst>
        </xdr:cNvPr>
        <xdr:cNvPicPr>
          <a:picLocks noChangeAspect="1"/>
        </xdr:cNvPicPr>
      </xdr:nvPicPr>
      <xdr:blipFill>
        <a:blip xmlns:r="http://schemas.openxmlformats.org/officeDocument/2006/relationships" r:embed="rId12"/>
        <a:stretch>
          <a:fillRect/>
        </a:stretch>
      </xdr:blipFill>
      <xdr:spPr>
        <a:xfrm>
          <a:off x="3215005" y="12221845"/>
          <a:ext cx="2858770" cy="2708910"/>
        </a:xfrm>
        <a:prstGeom prst="rect">
          <a:avLst/>
        </a:prstGeom>
        <a:noFill/>
        <a:ln w="9525">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www.z43-cable.vn/" TargetMode="External"/></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2.bin"/><Relationship Id="rId1" Type="http://schemas.openxmlformats.org/officeDocument/2006/relationships/hyperlink" Target="http://www.z43-cable.vn/" TargetMode="External"/></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3.bin"/><Relationship Id="rId1" Type="http://schemas.openxmlformats.org/officeDocument/2006/relationships/hyperlink" Target="http://www.z43-cable.vn/" TargetMode="Externa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hyperlink" Target="http://www.z43-cable.vn/"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5.bin"/><Relationship Id="rId1" Type="http://schemas.openxmlformats.org/officeDocument/2006/relationships/hyperlink" Target="http://www.z43-cable.vn/" TargetMode="Externa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6.bin"/><Relationship Id="rId1" Type="http://schemas.openxmlformats.org/officeDocument/2006/relationships/hyperlink" Target="http://www.z43-cable.vn/" TargetMode="Externa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7.bin"/><Relationship Id="rId1" Type="http://schemas.openxmlformats.org/officeDocument/2006/relationships/hyperlink" Target="http://www.z43-cable.vn/" TargetMode="External"/></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8.bin"/><Relationship Id="rId1" Type="http://schemas.openxmlformats.org/officeDocument/2006/relationships/hyperlink" Target="http://www.z43-cable.vn/" TargetMode="External"/></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9.bin"/><Relationship Id="rId1" Type="http://schemas.openxmlformats.org/officeDocument/2006/relationships/hyperlink" Target="http://www.z43-cable.vn/" TargetMode="External"/></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10.bin"/><Relationship Id="rId1" Type="http://schemas.openxmlformats.org/officeDocument/2006/relationships/hyperlink" Target="http://www.z43-cable.vn/" TargetMode="Externa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printerSettings" Target="../printerSettings/printerSettings11.bin"/><Relationship Id="rId1" Type="http://schemas.openxmlformats.org/officeDocument/2006/relationships/hyperlink" Target="http://www.z43-cable.vn/" TargetMode="External"/></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printerSettings" Target="../printerSettings/printerSettings12.bin"/><Relationship Id="rId1" Type="http://schemas.openxmlformats.org/officeDocument/2006/relationships/hyperlink" Target="http://www.z43-cable.vn/" TargetMode="External"/></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printerSettings" Target="../printerSettings/printerSettings13.bin"/><Relationship Id="rId1" Type="http://schemas.openxmlformats.org/officeDocument/2006/relationships/hyperlink" Target="http://www.z43-cable.vn/" TargetMode="Externa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printerSettings" Target="../printerSettings/printerSettings14.bin"/><Relationship Id="rId1" Type="http://schemas.openxmlformats.org/officeDocument/2006/relationships/hyperlink" Target="http://www.z43-cable.vn/" TargetMode="External"/></Relationships>
</file>

<file path=xl/worksheets/_rels/sheet15.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printerSettings" Target="../printerSettings/printerSettings15.bin"/><Relationship Id="rId1" Type="http://schemas.openxmlformats.org/officeDocument/2006/relationships/hyperlink" Target="http://www.z43-cable.vn/" TargetMode="External"/></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printerSettings" Target="../printerSettings/printerSettings16.bin"/><Relationship Id="rId1" Type="http://schemas.openxmlformats.org/officeDocument/2006/relationships/hyperlink" Target="http://www.z43-cable.vn/" TargetMode="External"/></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printerSettings" Target="../printerSettings/printerSettings17.bin"/><Relationship Id="rId1" Type="http://schemas.openxmlformats.org/officeDocument/2006/relationships/hyperlink" Target="http://www.z43-cable.vn/" TargetMode="External"/></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printerSettings" Target="../printerSettings/printerSettings18.bin"/><Relationship Id="rId1" Type="http://schemas.openxmlformats.org/officeDocument/2006/relationships/hyperlink" Target="http://www.z43-cable.vn/" TargetMode="External"/></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printerSettings" Target="../printerSettings/printerSettings19.bin"/><Relationship Id="rId1" Type="http://schemas.openxmlformats.org/officeDocument/2006/relationships/hyperlink" Target="http://www.z43-cable.vn/" TargetMode="External"/></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20.xml"/><Relationship Id="rId2" Type="http://schemas.openxmlformats.org/officeDocument/2006/relationships/printerSettings" Target="../printerSettings/printerSettings20.bin"/><Relationship Id="rId1" Type="http://schemas.openxmlformats.org/officeDocument/2006/relationships/hyperlink" Target="http://www.z43-cable.vn/" TargetMode="External"/></Relationships>
</file>

<file path=xl/worksheets/_rels/sheet21.xml.rels><?xml version="1.0" encoding="UTF-8" standalone="yes"?>
<Relationships xmlns="http://schemas.openxmlformats.org/package/2006/relationships"><Relationship Id="rId3" Type="http://schemas.openxmlformats.org/officeDocument/2006/relationships/drawing" Target="../drawings/drawing21.xml"/><Relationship Id="rId2" Type="http://schemas.openxmlformats.org/officeDocument/2006/relationships/printerSettings" Target="../printerSettings/printerSettings21.bin"/><Relationship Id="rId1" Type="http://schemas.openxmlformats.org/officeDocument/2006/relationships/hyperlink" Target="http://www.z43-cable.vn/" TargetMode="External"/></Relationships>
</file>

<file path=xl/worksheets/_rels/sheet22.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printerSettings" Target="../printerSettings/printerSettings22.bin"/><Relationship Id="rId1" Type="http://schemas.openxmlformats.org/officeDocument/2006/relationships/hyperlink" Target="http://www.z43-cable.vn/" TargetMode="External"/></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23.xml"/><Relationship Id="rId2" Type="http://schemas.openxmlformats.org/officeDocument/2006/relationships/printerSettings" Target="../printerSettings/printerSettings23.bin"/><Relationship Id="rId1" Type="http://schemas.openxmlformats.org/officeDocument/2006/relationships/hyperlink" Target="http://www.z43-cable.vn/" TargetMode="External"/></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printerSettings" Target="../printerSettings/printerSettings24.bin"/><Relationship Id="rId1" Type="http://schemas.openxmlformats.org/officeDocument/2006/relationships/hyperlink" Target="http://www.z43-cable.vn/" TargetMode="External"/></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25.xml"/><Relationship Id="rId2" Type="http://schemas.openxmlformats.org/officeDocument/2006/relationships/printerSettings" Target="../printerSettings/printerSettings25.bin"/><Relationship Id="rId1" Type="http://schemas.openxmlformats.org/officeDocument/2006/relationships/hyperlink" Target="http://www.z43-cable.vn/" TargetMode="External"/></Relationships>
</file>

<file path=xl/worksheets/_rels/sheet26.xml.rels><?xml version="1.0" encoding="UTF-8" standalone="yes"?>
<Relationships xmlns="http://schemas.openxmlformats.org/package/2006/relationships"><Relationship Id="rId3" Type="http://schemas.openxmlformats.org/officeDocument/2006/relationships/drawing" Target="../drawings/drawing26.xml"/><Relationship Id="rId2" Type="http://schemas.openxmlformats.org/officeDocument/2006/relationships/printerSettings" Target="../printerSettings/printerSettings26.bin"/><Relationship Id="rId1" Type="http://schemas.openxmlformats.org/officeDocument/2006/relationships/hyperlink" Target="http://www.z43-cable.vn/" TargetMode="External"/></Relationships>
</file>

<file path=xl/worksheets/_rels/sheet27.xml.rels><?xml version="1.0" encoding="UTF-8" standalone="yes"?>
<Relationships xmlns="http://schemas.openxmlformats.org/package/2006/relationships"><Relationship Id="rId3" Type="http://schemas.openxmlformats.org/officeDocument/2006/relationships/drawing" Target="../drawings/drawing27.xml"/><Relationship Id="rId2" Type="http://schemas.openxmlformats.org/officeDocument/2006/relationships/printerSettings" Target="../printerSettings/printerSettings27.bin"/><Relationship Id="rId1" Type="http://schemas.openxmlformats.org/officeDocument/2006/relationships/hyperlink" Target="http://www.z43-cable.vn/" TargetMode="External"/></Relationships>
</file>

<file path=xl/worksheets/_rels/sheet28.xml.rels><?xml version="1.0" encoding="UTF-8" standalone="yes"?>
<Relationships xmlns="http://schemas.openxmlformats.org/package/2006/relationships"><Relationship Id="rId3" Type="http://schemas.openxmlformats.org/officeDocument/2006/relationships/drawing" Target="../drawings/drawing28.xml"/><Relationship Id="rId2" Type="http://schemas.openxmlformats.org/officeDocument/2006/relationships/printerSettings" Target="../printerSettings/printerSettings28.bin"/><Relationship Id="rId1" Type="http://schemas.openxmlformats.org/officeDocument/2006/relationships/hyperlink" Target="http://www.z43-cable.vn/" TargetMode="External"/></Relationships>
</file>

<file path=xl/worksheets/_rels/sheet29.xml.rels><?xml version="1.0" encoding="UTF-8" standalone="yes"?>
<Relationships xmlns="http://schemas.openxmlformats.org/package/2006/relationships"><Relationship Id="rId3" Type="http://schemas.openxmlformats.org/officeDocument/2006/relationships/drawing" Target="../drawings/drawing29.xml"/><Relationship Id="rId2" Type="http://schemas.openxmlformats.org/officeDocument/2006/relationships/printerSettings" Target="../printerSettings/printerSettings29.bin"/><Relationship Id="rId1" Type="http://schemas.openxmlformats.org/officeDocument/2006/relationships/hyperlink" Target="http://www.z43-cable.vn/" TargetMode="External"/></Relationships>
</file>

<file path=xl/worksheets/_rels/sheet30.xml.rels><?xml version="1.0" encoding="UTF-8" standalone="yes"?>
<Relationships xmlns="http://schemas.openxmlformats.org/package/2006/relationships"><Relationship Id="rId3" Type="http://schemas.openxmlformats.org/officeDocument/2006/relationships/drawing" Target="../drawings/drawing30.xml"/><Relationship Id="rId2" Type="http://schemas.openxmlformats.org/officeDocument/2006/relationships/printerSettings" Target="../printerSettings/printerSettings30.bin"/><Relationship Id="rId1" Type="http://schemas.openxmlformats.org/officeDocument/2006/relationships/hyperlink" Target="http://www.z43-cable.vn/" TargetMode="External"/></Relationships>
</file>

<file path=xl/worksheets/_rels/sheet31.xml.rels><?xml version="1.0" encoding="UTF-8" standalone="yes"?>
<Relationships xmlns="http://schemas.openxmlformats.org/package/2006/relationships"><Relationship Id="rId3" Type="http://schemas.openxmlformats.org/officeDocument/2006/relationships/drawing" Target="../drawings/drawing31.xml"/><Relationship Id="rId2" Type="http://schemas.openxmlformats.org/officeDocument/2006/relationships/printerSettings" Target="../printerSettings/printerSettings31.bin"/><Relationship Id="rId1" Type="http://schemas.openxmlformats.org/officeDocument/2006/relationships/hyperlink" Target="http://www.z43-cable.vn/" TargetMode="External"/></Relationships>
</file>

<file path=xl/worksheets/_rels/sheet32.xml.rels><?xml version="1.0" encoding="UTF-8" standalone="yes"?>
<Relationships xmlns="http://schemas.openxmlformats.org/package/2006/relationships"><Relationship Id="rId3" Type="http://schemas.openxmlformats.org/officeDocument/2006/relationships/drawing" Target="../drawings/drawing32.xml"/><Relationship Id="rId2" Type="http://schemas.openxmlformats.org/officeDocument/2006/relationships/printerSettings" Target="../printerSettings/printerSettings32.bin"/><Relationship Id="rId1" Type="http://schemas.openxmlformats.org/officeDocument/2006/relationships/hyperlink" Target="http://www.z43-cable.vn/" TargetMode="External"/></Relationships>
</file>

<file path=xl/worksheets/_rels/sheet33.xml.rels><?xml version="1.0" encoding="UTF-8" standalone="yes"?>
<Relationships xmlns="http://schemas.openxmlformats.org/package/2006/relationships"><Relationship Id="rId3" Type="http://schemas.openxmlformats.org/officeDocument/2006/relationships/drawing" Target="../drawings/drawing33.xml"/><Relationship Id="rId2" Type="http://schemas.openxmlformats.org/officeDocument/2006/relationships/printerSettings" Target="../printerSettings/printerSettings33.bin"/><Relationship Id="rId1" Type="http://schemas.openxmlformats.org/officeDocument/2006/relationships/hyperlink" Target="http://www.z43-cable.vn/" TargetMode="External"/></Relationships>
</file>

<file path=xl/worksheets/_rels/sheet34.xml.rels><?xml version="1.0" encoding="UTF-8" standalone="yes"?>
<Relationships xmlns="http://schemas.openxmlformats.org/package/2006/relationships"><Relationship Id="rId3" Type="http://schemas.openxmlformats.org/officeDocument/2006/relationships/drawing" Target="../drawings/drawing34.xml"/><Relationship Id="rId2" Type="http://schemas.openxmlformats.org/officeDocument/2006/relationships/printerSettings" Target="../printerSettings/printerSettings34.bin"/><Relationship Id="rId1" Type="http://schemas.openxmlformats.org/officeDocument/2006/relationships/hyperlink" Target="http://www.z43-cable.vn/" TargetMode="External"/></Relationships>
</file>

<file path=xl/worksheets/_rels/sheet35.xml.rels><?xml version="1.0" encoding="UTF-8" standalone="yes"?>
<Relationships xmlns="http://schemas.openxmlformats.org/package/2006/relationships"><Relationship Id="rId3" Type="http://schemas.openxmlformats.org/officeDocument/2006/relationships/drawing" Target="../drawings/drawing35.xml"/><Relationship Id="rId2" Type="http://schemas.openxmlformats.org/officeDocument/2006/relationships/printerSettings" Target="../printerSettings/printerSettings35.bin"/><Relationship Id="rId1" Type="http://schemas.openxmlformats.org/officeDocument/2006/relationships/hyperlink" Target="http://www.z43-cable.vn/" TargetMode="External"/></Relationships>
</file>

<file path=xl/worksheets/_rels/sheet36.xml.rels><?xml version="1.0" encoding="UTF-8" standalone="yes"?>
<Relationships xmlns="http://schemas.openxmlformats.org/package/2006/relationships"><Relationship Id="rId3" Type="http://schemas.openxmlformats.org/officeDocument/2006/relationships/drawing" Target="../drawings/drawing36.xml"/><Relationship Id="rId2" Type="http://schemas.openxmlformats.org/officeDocument/2006/relationships/printerSettings" Target="../printerSettings/printerSettings36.bin"/><Relationship Id="rId1" Type="http://schemas.openxmlformats.org/officeDocument/2006/relationships/hyperlink" Target="http://www.z43-cable.vn/" TargetMode="External"/></Relationships>
</file>

<file path=xl/worksheets/_rels/sheet37.xml.rels><?xml version="1.0" encoding="UTF-8" standalone="yes"?>
<Relationships xmlns="http://schemas.openxmlformats.org/package/2006/relationships"><Relationship Id="rId3" Type="http://schemas.openxmlformats.org/officeDocument/2006/relationships/drawing" Target="../drawings/drawing37.xml"/><Relationship Id="rId2" Type="http://schemas.openxmlformats.org/officeDocument/2006/relationships/printerSettings" Target="../printerSettings/printerSettings37.bin"/><Relationship Id="rId1" Type="http://schemas.openxmlformats.org/officeDocument/2006/relationships/hyperlink" Target="http://www.z43-cable.vn/" TargetMode="External"/></Relationships>
</file>

<file path=xl/worksheets/_rels/sheet38.xml.rels><?xml version="1.0" encoding="UTF-8" standalone="yes"?>
<Relationships xmlns="http://schemas.openxmlformats.org/package/2006/relationships"><Relationship Id="rId3" Type="http://schemas.openxmlformats.org/officeDocument/2006/relationships/drawing" Target="../drawings/drawing38.xml"/><Relationship Id="rId2" Type="http://schemas.openxmlformats.org/officeDocument/2006/relationships/printerSettings" Target="../printerSettings/printerSettings38.bin"/><Relationship Id="rId1" Type="http://schemas.openxmlformats.org/officeDocument/2006/relationships/hyperlink" Target="http://www.z43-cable.vn/" TargetMode="External"/></Relationships>
</file>

<file path=xl/worksheets/_rels/sheet39.xml.rels><?xml version="1.0" encoding="UTF-8" standalone="yes"?>
<Relationships xmlns="http://schemas.openxmlformats.org/package/2006/relationships"><Relationship Id="rId3" Type="http://schemas.openxmlformats.org/officeDocument/2006/relationships/drawing" Target="../drawings/drawing39.xml"/><Relationship Id="rId2" Type="http://schemas.openxmlformats.org/officeDocument/2006/relationships/printerSettings" Target="../printerSettings/printerSettings39.bin"/><Relationship Id="rId1" Type="http://schemas.openxmlformats.org/officeDocument/2006/relationships/hyperlink" Target="http://www.z43-cable.vn/" TargetMode="External"/></Relationships>
</file>

<file path=xl/worksheets/_rels/sheet40.xml.rels><?xml version="1.0" encoding="UTF-8" standalone="yes"?>
<Relationships xmlns="http://schemas.openxmlformats.org/package/2006/relationships"><Relationship Id="rId3" Type="http://schemas.openxmlformats.org/officeDocument/2006/relationships/drawing" Target="../drawings/drawing40.xml"/><Relationship Id="rId2" Type="http://schemas.openxmlformats.org/officeDocument/2006/relationships/printerSettings" Target="../printerSettings/printerSettings40.bin"/><Relationship Id="rId1" Type="http://schemas.openxmlformats.org/officeDocument/2006/relationships/hyperlink" Target="http://www.z43-cable.vn/" TargetMode="External"/></Relationships>
</file>

<file path=xl/worksheets/_rels/sheet41.xml.rels><?xml version="1.0" encoding="UTF-8" standalone="yes"?>
<Relationships xmlns="http://schemas.openxmlformats.org/package/2006/relationships"><Relationship Id="rId3" Type="http://schemas.openxmlformats.org/officeDocument/2006/relationships/drawing" Target="../drawings/drawing41.xml"/><Relationship Id="rId2" Type="http://schemas.openxmlformats.org/officeDocument/2006/relationships/printerSettings" Target="../printerSettings/printerSettings41.bin"/><Relationship Id="rId1" Type="http://schemas.openxmlformats.org/officeDocument/2006/relationships/hyperlink" Target="http://www.z43-cable.vn/" TargetMode="External"/></Relationships>
</file>

<file path=xl/worksheets/_rels/sheet42.xml.rels><?xml version="1.0" encoding="UTF-8" standalone="yes"?>
<Relationships xmlns="http://schemas.openxmlformats.org/package/2006/relationships"><Relationship Id="rId3" Type="http://schemas.openxmlformats.org/officeDocument/2006/relationships/drawing" Target="../drawings/drawing42.xml"/><Relationship Id="rId2" Type="http://schemas.openxmlformats.org/officeDocument/2006/relationships/printerSettings" Target="../printerSettings/printerSettings42.bin"/><Relationship Id="rId1" Type="http://schemas.openxmlformats.org/officeDocument/2006/relationships/hyperlink" Target="http://www.z43-cable.vn/" TargetMode="External"/></Relationships>
</file>

<file path=xl/worksheets/_rels/sheet43.xml.rels><?xml version="1.0" encoding="UTF-8" standalone="yes"?>
<Relationships xmlns="http://schemas.openxmlformats.org/package/2006/relationships"><Relationship Id="rId3" Type="http://schemas.openxmlformats.org/officeDocument/2006/relationships/drawing" Target="../drawings/drawing43.xml"/><Relationship Id="rId2" Type="http://schemas.openxmlformats.org/officeDocument/2006/relationships/printerSettings" Target="../printerSettings/printerSettings43.bin"/><Relationship Id="rId1" Type="http://schemas.openxmlformats.org/officeDocument/2006/relationships/hyperlink" Target="http://www.z43-cable.vn/" TargetMode="External"/></Relationships>
</file>

<file path=xl/worksheets/_rels/sheet44.xml.rels><?xml version="1.0" encoding="UTF-8" standalone="yes"?>
<Relationships xmlns="http://schemas.openxmlformats.org/package/2006/relationships"><Relationship Id="rId3" Type="http://schemas.openxmlformats.org/officeDocument/2006/relationships/drawing" Target="../drawings/drawing44.xml"/><Relationship Id="rId2" Type="http://schemas.openxmlformats.org/officeDocument/2006/relationships/printerSettings" Target="../printerSettings/printerSettings44.bin"/><Relationship Id="rId1" Type="http://schemas.openxmlformats.org/officeDocument/2006/relationships/hyperlink" Target="http://www.z43-cable.vn/" TargetMode="External"/></Relationships>
</file>

<file path=xl/worksheets/_rels/sheet45.xml.rels><?xml version="1.0" encoding="UTF-8" standalone="yes"?>
<Relationships xmlns="http://schemas.openxmlformats.org/package/2006/relationships"><Relationship Id="rId3" Type="http://schemas.openxmlformats.org/officeDocument/2006/relationships/drawing" Target="../drawings/drawing45.xml"/><Relationship Id="rId2" Type="http://schemas.openxmlformats.org/officeDocument/2006/relationships/printerSettings" Target="../printerSettings/printerSettings45.bin"/><Relationship Id="rId1" Type="http://schemas.openxmlformats.org/officeDocument/2006/relationships/hyperlink" Target="http://www.z43-cable.vn/" TargetMode="External"/></Relationships>
</file>

<file path=xl/worksheets/_rels/sheet46.xml.rels><?xml version="1.0" encoding="UTF-8" standalone="yes"?>
<Relationships xmlns="http://schemas.openxmlformats.org/package/2006/relationships"><Relationship Id="rId3" Type="http://schemas.openxmlformats.org/officeDocument/2006/relationships/drawing" Target="../drawings/drawing46.xml"/><Relationship Id="rId2" Type="http://schemas.openxmlformats.org/officeDocument/2006/relationships/printerSettings" Target="../printerSettings/printerSettings46.bin"/><Relationship Id="rId1" Type="http://schemas.openxmlformats.org/officeDocument/2006/relationships/hyperlink" Target="http://www.z43-cable.vn/" TargetMode="External"/></Relationships>
</file>

<file path=xl/worksheets/_rels/sheet47.xml.rels><?xml version="1.0" encoding="UTF-8" standalone="yes"?>
<Relationships xmlns="http://schemas.openxmlformats.org/package/2006/relationships"><Relationship Id="rId3" Type="http://schemas.openxmlformats.org/officeDocument/2006/relationships/drawing" Target="../drawings/drawing47.xml"/><Relationship Id="rId2" Type="http://schemas.openxmlformats.org/officeDocument/2006/relationships/printerSettings" Target="../printerSettings/printerSettings47.bin"/><Relationship Id="rId1" Type="http://schemas.openxmlformats.org/officeDocument/2006/relationships/hyperlink" Target="http://www.z43-cable.vn/" TargetMode="External"/></Relationships>
</file>

<file path=xl/worksheets/_rels/sheet48.xml.rels><?xml version="1.0" encoding="UTF-8" standalone="yes"?>
<Relationships xmlns="http://schemas.openxmlformats.org/package/2006/relationships"><Relationship Id="rId3" Type="http://schemas.openxmlformats.org/officeDocument/2006/relationships/drawing" Target="../drawings/drawing48.xml"/><Relationship Id="rId2" Type="http://schemas.openxmlformats.org/officeDocument/2006/relationships/printerSettings" Target="../printerSettings/printerSettings48.bin"/><Relationship Id="rId1" Type="http://schemas.openxmlformats.org/officeDocument/2006/relationships/hyperlink" Target="http://www.z43-cable.vn/" TargetMode="External"/></Relationships>
</file>

<file path=xl/worksheets/_rels/sheet49.xml.rels><?xml version="1.0" encoding="UTF-8" standalone="yes"?>
<Relationships xmlns="http://schemas.openxmlformats.org/package/2006/relationships"><Relationship Id="rId3" Type="http://schemas.openxmlformats.org/officeDocument/2006/relationships/drawing" Target="../drawings/drawing49.xml"/><Relationship Id="rId2" Type="http://schemas.openxmlformats.org/officeDocument/2006/relationships/printerSettings" Target="../printerSettings/printerSettings49.bin"/><Relationship Id="rId1" Type="http://schemas.openxmlformats.org/officeDocument/2006/relationships/hyperlink" Target="http://www.z43-cable.vn/" TargetMode="External"/></Relationships>
</file>

<file path=xl/worksheets/_rels/sheet50.xml.rels><?xml version="1.0" encoding="UTF-8" standalone="yes"?>
<Relationships xmlns="http://schemas.openxmlformats.org/package/2006/relationships"><Relationship Id="rId3" Type="http://schemas.openxmlformats.org/officeDocument/2006/relationships/drawing" Target="../drawings/drawing50.xml"/><Relationship Id="rId2" Type="http://schemas.openxmlformats.org/officeDocument/2006/relationships/printerSettings" Target="../printerSettings/printerSettings50.bin"/><Relationship Id="rId1" Type="http://schemas.openxmlformats.org/officeDocument/2006/relationships/hyperlink" Target="http://www.z43-cable.vn/" TargetMode="External"/></Relationships>
</file>

<file path=xl/worksheets/_rels/sheet51.xml.rels><?xml version="1.0" encoding="UTF-8" standalone="yes"?>
<Relationships xmlns="http://schemas.openxmlformats.org/package/2006/relationships"><Relationship Id="rId3" Type="http://schemas.openxmlformats.org/officeDocument/2006/relationships/drawing" Target="../drawings/drawing51.xml"/><Relationship Id="rId2" Type="http://schemas.openxmlformats.org/officeDocument/2006/relationships/printerSettings" Target="../printerSettings/printerSettings51.bin"/><Relationship Id="rId1" Type="http://schemas.openxmlformats.org/officeDocument/2006/relationships/hyperlink" Target="http://www.z43-cable.vn/" TargetMode="External"/></Relationships>
</file>

<file path=xl/worksheets/_rels/sheet52.xml.rels><?xml version="1.0" encoding="UTF-8" standalone="yes"?>
<Relationships xmlns="http://schemas.openxmlformats.org/package/2006/relationships"><Relationship Id="rId3" Type="http://schemas.openxmlformats.org/officeDocument/2006/relationships/drawing" Target="../drawings/drawing52.xml"/><Relationship Id="rId2" Type="http://schemas.openxmlformats.org/officeDocument/2006/relationships/printerSettings" Target="../printerSettings/printerSettings52.bin"/><Relationship Id="rId1" Type="http://schemas.openxmlformats.org/officeDocument/2006/relationships/hyperlink" Target="http://www.z43-cable.vn/" TargetMode="External"/></Relationships>
</file>

<file path=xl/worksheets/_rels/sheet53.xml.rels><?xml version="1.0" encoding="UTF-8" standalone="yes"?>
<Relationships xmlns="http://schemas.openxmlformats.org/package/2006/relationships"><Relationship Id="rId3" Type="http://schemas.openxmlformats.org/officeDocument/2006/relationships/drawing" Target="../drawings/drawing53.xml"/><Relationship Id="rId2" Type="http://schemas.openxmlformats.org/officeDocument/2006/relationships/printerSettings" Target="../printerSettings/printerSettings53.bin"/><Relationship Id="rId1" Type="http://schemas.openxmlformats.org/officeDocument/2006/relationships/hyperlink" Target="http://www.z43-cable.vn/" TargetMode="External"/></Relationships>
</file>

<file path=xl/worksheets/_rels/sheet54.xml.rels><?xml version="1.0" encoding="UTF-8" standalone="yes"?>
<Relationships xmlns="http://schemas.openxmlformats.org/package/2006/relationships"><Relationship Id="rId3" Type="http://schemas.openxmlformats.org/officeDocument/2006/relationships/drawing" Target="../drawings/drawing54.xml"/><Relationship Id="rId2" Type="http://schemas.openxmlformats.org/officeDocument/2006/relationships/printerSettings" Target="../printerSettings/printerSettings54.bin"/><Relationship Id="rId1" Type="http://schemas.openxmlformats.org/officeDocument/2006/relationships/hyperlink" Target="http://www.z43-cable.vn/" TargetMode="External"/></Relationships>
</file>

<file path=xl/worksheets/_rels/sheet55.xml.rels><?xml version="1.0" encoding="UTF-8" standalone="yes"?>
<Relationships xmlns="http://schemas.openxmlformats.org/package/2006/relationships"><Relationship Id="rId3" Type="http://schemas.openxmlformats.org/officeDocument/2006/relationships/drawing" Target="../drawings/drawing55.xml"/><Relationship Id="rId2" Type="http://schemas.openxmlformats.org/officeDocument/2006/relationships/printerSettings" Target="../printerSettings/printerSettings55.bin"/><Relationship Id="rId1" Type="http://schemas.openxmlformats.org/officeDocument/2006/relationships/hyperlink" Target="http://www.z43-cable.vn/" TargetMode="External"/></Relationships>
</file>

<file path=xl/worksheets/_rels/sheet56.xml.rels><?xml version="1.0" encoding="UTF-8" standalone="yes"?>
<Relationships xmlns="http://schemas.openxmlformats.org/package/2006/relationships"><Relationship Id="rId3" Type="http://schemas.openxmlformats.org/officeDocument/2006/relationships/drawing" Target="../drawings/drawing56.xml"/><Relationship Id="rId2" Type="http://schemas.openxmlformats.org/officeDocument/2006/relationships/printerSettings" Target="../printerSettings/printerSettings56.bin"/><Relationship Id="rId1" Type="http://schemas.openxmlformats.org/officeDocument/2006/relationships/hyperlink" Target="http://www.z43-cable.vn/" TargetMode="External"/></Relationships>
</file>

<file path=xl/worksheets/_rels/sheet57.xml.rels><?xml version="1.0" encoding="UTF-8" standalone="yes"?>
<Relationships xmlns="http://schemas.openxmlformats.org/package/2006/relationships"><Relationship Id="rId3" Type="http://schemas.openxmlformats.org/officeDocument/2006/relationships/drawing" Target="../drawings/drawing57.xml"/><Relationship Id="rId2" Type="http://schemas.openxmlformats.org/officeDocument/2006/relationships/printerSettings" Target="../printerSettings/printerSettings57.bin"/><Relationship Id="rId1" Type="http://schemas.openxmlformats.org/officeDocument/2006/relationships/hyperlink" Target="http://www.z43-cable.vn/" TargetMode="External"/></Relationships>
</file>

<file path=xl/worksheets/_rels/sheet58.xml.rels><?xml version="1.0" encoding="UTF-8" standalone="yes"?>
<Relationships xmlns="http://schemas.openxmlformats.org/package/2006/relationships"><Relationship Id="rId3" Type="http://schemas.openxmlformats.org/officeDocument/2006/relationships/drawing" Target="../drawings/drawing58.xml"/><Relationship Id="rId2" Type="http://schemas.openxmlformats.org/officeDocument/2006/relationships/printerSettings" Target="../printerSettings/printerSettings58.bin"/><Relationship Id="rId1" Type="http://schemas.openxmlformats.org/officeDocument/2006/relationships/hyperlink" Target="http://www.z43-cable.vn/" TargetMode="External"/></Relationships>
</file>

<file path=xl/worksheets/_rels/sheet59.xml.rels><?xml version="1.0" encoding="UTF-8" standalone="yes"?>
<Relationships xmlns="http://schemas.openxmlformats.org/package/2006/relationships"><Relationship Id="rId3" Type="http://schemas.openxmlformats.org/officeDocument/2006/relationships/drawing" Target="../drawings/drawing59.xml"/><Relationship Id="rId2" Type="http://schemas.openxmlformats.org/officeDocument/2006/relationships/printerSettings" Target="../printerSettings/printerSettings59.bin"/><Relationship Id="rId1" Type="http://schemas.openxmlformats.org/officeDocument/2006/relationships/hyperlink" Target="http://www.z43-cable.vn/" TargetMode="External"/></Relationships>
</file>

<file path=xl/worksheets/_rels/sheet60.xml.rels><?xml version="1.0" encoding="UTF-8" standalone="yes"?>
<Relationships xmlns="http://schemas.openxmlformats.org/package/2006/relationships"><Relationship Id="rId3" Type="http://schemas.openxmlformats.org/officeDocument/2006/relationships/drawing" Target="../drawings/drawing60.xml"/><Relationship Id="rId2" Type="http://schemas.openxmlformats.org/officeDocument/2006/relationships/printerSettings" Target="../printerSettings/printerSettings60.bin"/><Relationship Id="rId1" Type="http://schemas.openxmlformats.org/officeDocument/2006/relationships/hyperlink" Target="http://www.z43-cable.vn/" TargetMode="External"/></Relationships>
</file>

<file path=xl/worksheets/_rels/sheet61.xml.rels><?xml version="1.0" encoding="UTF-8" standalone="yes"?>
<Relationships xmlns="http://schemas.openxmlformats.org/package/2006/relationships"><Relationship Id="rId3" Type="http://schemas.openxmlformats.org/officeDocument/2006/relationships/drawing" Target="../drawings/drawing61.xml"/><Relationship Id="rId2" Type="http://schemas.openxmlformats.org/officeDocument/2006/relationships/printerSettings" Target="../printerSettings/printerSettings61.bin"/><Relationship Id="rId1" Type="http://schemas.openxmlformats.org/officeDocument/2006/relationships/hyperlink" Target="http://www.z43-cable.vn/" TargetMode="External"/></Relationships>
</file>

<file path=xl/worksheets/_rels/sheet62.xml.rels><?xml version="1.0" encoding="UTF-8" standalone="yes"?>
<Relationships xmlns="http://schemas.openxmlformats.org/package/2006/relationships"><Relationship Id="rId3" Type="http://schemas.openxmlformats.org/officeDocument/2006/relationships/drawing" Target="../drawings/drawing62.xml"/><Relationship Id="rId2" Type="http://schemas.openxmlformats.org/officeDocument/2006/relationships/printerSettings" Target="../printerSettings/printerSettings62.bin"/><Relationship Id="rId1" Type="http://schemas.openxmlformats.org/officeDocument/2006/relationships/hyperlink" Target="http://www.z43-cable.vn/" TargetMode="External"/></Relationships>
</file>

<file path=xl/worksheets/_rels/sheet63.xml.rels><?xml version="1.0" encoding="UTF-8" standalone="yes"?>
<Relationships xmlns="http://schemas.openxmlformats.org/package/2006/relationships"><Relationship Id="rId3" Type="http://schemas.openxmlformats.org/officeDocument/2006/relationships/drawing" Target="../drawings/drawing63.xml"/><Relationship Id="rId2" Type="http://schemas.openxmlformats.org/officeDocument/2006/relationships/printerSettings" Target="../printerSettings/printerSettings63.bin"/><Relationship Id="rId1" Type="http://schemas.openxmlformats.org/officeDocument/2006/relationships/hyperlink" Target="http://www.z43-cable.vn/" TargetMode="External"/></Relationships>
</file>

<file path=xl/worksheets/_rels/sheet64.xml.rels><?xml version="1.0" encoding="UTF-8" standalone="yes"?>
<Relationships xmlns="http://schemas.openxmlformats.org/package/2006/relationships"><Relationship Id="rId3" Type="http://schemas.openxmlformats.org/officeDocument/2006/relationships/drawing" Target="../drawings/drawing64.xml"/><Relationship Id="rId2" Type="http://schemas.openxmlformats.org/officeDocument/2006/relationships/printerSettings" Target="../printerSettings/printerSettings64.bin"/><Relationship Id="rId1" Type="http://schemas.openxmlformats.org/officeDocument/2006/relationships/hyperlink" Target="http://www.z43-cable.vn/" TargetMode="External"/></Relationships>
</file>

<file path=xl/worksheets/_rels/sheet65.xml.rels><?xml version="1.0" encoding="UTF-8" standalone="yes"?>
<Relationships xmlns="http://schemas.openxmlformats.org/package/2006/relationships"><Relationship Id="rId3" Type="http://schemas.openxmlformats.org/officeDocument/2006/relationships/drawing" Target="../drawings/drawing65.xml"/><Relationship Id="rId2" Type="http://schemas.openxmlformats.org/officeDocument/2006/relationships/printerSettings" Target="../printerSettings/printerSettings65.bin"/><Relationship Id="rId1" Type="http://schemas.openxmlformats.org/officeDocument/2006/relationships/hyperlink" Target="http://www.z43-cable.vn/" TargetMode="External"/></Relationships>
</file>

<file path=xl/worksheets/_rels/sheet66.xml.rels><?xml version="1.0" encoding="UTF-8" standalone="yes"?>
<Relationships xmlns="http://schemas.openxmlformats.org/package/2006/relationships"><Relationship Id="rId3" Type="http://schemas.openxmlformats.org/officeDocument/2006/relationships/drawing" Target="../drawings/drawing66.xml"/><Relationship Id="rId2" Type="http://schemas.openxmlformats.org/officeDocument/2006/relationships/printerSettings" Target="../printerSettings/printerSettings66.bin"/><Relationship Id="rId1" Type="http://schemas.openxmlformats.org/officeDocument/2006/relationships/hyperlink" Target="http://www.z43-cable.vn/" TargetMode="External"/></Relationships>
</file>

<file path=xl/worksheets/_rels/sheet67.xml.rels><?xml version="1.0" encoding="UTF-8" standalone="yes"?>
<Relationships xmlns="http://schemas.openxmlformats.org/package/2006/relationships"><Relationship Id="rId3" Type="http://schemas.openxmlformats.org/officeDocument/2006/relationships/drawing" Target="../drawings/drawing67.xml"/><Relationship Id="rId2" Type="http://schemas.openxmlformats.org/officeDocument/2006/relationships/printerSettings" Target="../printerSettings/printerSettings67.bin"/><Relationship Id="rId1" Type="http://schemas.openxmlformats.org/officeDocument/2006/relationships/hyperlink" Target="http://www.z43-cable.vn/" TargetMode="External"/></Relationships>
</file>

<file path=xl/worksheets/_rels/sheet68.xml.rels><?xml version="1.0" encoding="UTF-8" standalone="yes"?>
<Relationships xmlns="http://schemas.openxmlformats.org/package/2006/relationships"><Relationship Id="rId3" Type="http://schemas.openxmlformats.org/officeDocument/2006/relationships/drawing" Target="../drawings/drawing68.xml"/><Relationship Id="rId2" Type="http://schemas.openxmlformats.org/officeDocument/2006/relationships/printerSettings" Target="../printerSettings/printerSettings68.bin"/><Relationship Id="rId1" Type="http://schemas.openxmlformats.org/officeDocument/2006/relationships/hyperlink" Target="http://www.z43-cable.vn/" TargetMode="External"/></Relationships>
</file>

<file path=xl/worksheets/_rels/sheet69.xml.rels><?xml version="1.0" encoding="UTF-8" standalone="yes"?>
<Relationships xmlns="http://schemas.openxmlformats.org/package/2006/relationships"><Relationship Id="rId3" Type="http://schemas.openxmlformats.org/officeDocument/2006/relationships/drawing" Target="../drawings/drawing69.xml"/><Relationship Id="rId2" Type="http://schemas.openxmlformats.org/officeDocument/2006/relationships/printerSettings" Target="../printerSettings/printerSettings69.bin"/><Relationship Id="rId1" Type="http://schemas.openxmlformats.org/officeDocument/2006/relationships/hyperlink" Target="http://www.z43-cable.vn/" TargetMode="External"/></Relationships>
</file>

<file path=xl/worksheets/_rels/sheet70.xml.rels><?xml version="1.0" encoding="UTF-8" standalone="yes"?>
<Relationships xmlns="http://schemas.openxmlformats.org/package/2006/relationships"><Relationship Id="rId3" Type="http://schemas.openxmlformats.org/officeDocument/2006/relationships/drawing" Target="../drawings/drawing70.xml"/><Relationship Id="rId2" Type="http://schemas.openxmlformats.org/officeDocument/2006/relationships/printerSettings" Target="../printerSettings/printerSettings70.bin"/><Relationship Id="rId1" Type="http://schemas.openxmlformats.org/officeDocument/2006/relationships/hyperlink" Target="http://www.z43-cable.vn/" TargetMode="External"/></Relationships>
</file>

<file path=xl/worksheets/_rels/sheet71.xml.rels><?xml version="1.0" encoding="UTF-8" standalone="yes"?>
<Relationships xmlns="http://schemas.openxmlformats.org/package/2006/relationships"><Relationship Id="rId3" Type="http://schemas.openxmlformats.org/officeDocument/2006/relationships/drawing" Target="../drawings/drawing71.xml"/><Relationship Id="rId2" Type="http://schemas.openxmlformats.org/officeDocument/2006/relationships/printerSettings" Target="../printerSettings/printerSettings71.bin"/><Relationship Id="rId1" Type="http://schemas.openxmlformats.org/officeDocument/2006/relationships/hyperlink" Target="http://www.z43-cable.vn/" TargetMode="External"/></Relationships>
</file>

<file path=xl/worksheets/_rels/sheet72.xml.rels><?xml version="1.0" encoding="UTF-8" standalone="yes"?>
<Relationships xmlns="http://schemas.openxmlformats.org/package/2006/relationships"><Relationship Id="rId3" Type="http://schemas.openxmlformats.org/officeDocument/2006/relationships/drawing" Target="../drawings/drawing72.xml"/><Relationship Id="rId2" Type="http://schemas.openxmlformats.org/officeDocument/2006/relationships/printerSettings" Target="../printerSettings/printerSettings72.bin"/><Relationship Id="rId1" Type="http://schemas.openxmlformats.org/officeDocument/2006/relationships/hyperlink" Target="http://www.z43-cable.vn/" TargetMode="External"/></Relationships>
</file>

<file path=xl/worksheets/_rels/sheet73.xml.rels><?xml version="1.0" encoding="UTF-8" standalone="yes"?>
<Relationships xmlns="http://schemas.openxmlformats.org/package/2006/relationships"><Relationship Id="rId3" Type="http://schemas.openxmlformats.org/officeDocument/2006/relationships/drawing" Target="../drawings/drawing73.xml"/><Relationship Id="rId2" Type="http://schemas.openxmlformats.org/officeDocument/2006/relationships/printerSettings" Target="../printerSettings/printerSettings73.bin"/><Relationship Id="rId1" Type="http://schemas.openxmlformats.org/officeDocument/2006/relationships/hyperlink" Target="http://www.z43-cable.vn/" TargetMode="External"/></Relationships>
</file>

<file path=xl/worksheets/_rels/sheet74.xml.rels><?xml version="1.0" encoding="UTF-8" standalone="yes"?>
<Relationships xmlns="http://schemas.openxmlformats.org/package/2006/relationships"><Relationship Id="rId3" Type="http://schemas.openxmlformats.org/officeDocument/2006/relationships/drawing" Target="../drawings/drawing74.xml"/><Relationship Id="rId2" Type="http://schemas.openxmlformats.org/officeDocument/2006/relationships/printerSettings" Target="../printerSettings/printerSettings74.bin"/><Relationship Id="rId1" Type="http://schemas.openxmlformats.org/officeDocument/2006/relationships/hyperlink" Target="http://www.z43-cable.vn/" TargetMode="External"/></Relationships>
</file>

<file path=xl/worksheets/_rels/sheet75.xml.rels><?xml version="1.0" encoding="UTF-8" standalone="yes"?>
<Relationships xmlns="http://schemas.openxmlformats.org/package/2006/relationships"><Relationship Id="rId3" Type="http://schemas.openxmlformats.org/officeDocument/2006/relationships/drawing" Target="../drawings/drawing75.xml"/><Relationship Id="rId2" Type="http://schemas.openxmlformats.org/officeDocument/2006/relationships/printerSettings" Target="../printerSettings/printerSettings75.bin"/><Relationship Id="rId1" Type="http://schemas.openxmlformats.org/officeDocument/2006/relationships/hyperlink" Target="http://www.z43-cable.vn/" TargetMode="External"/></Relationships>
</file>

<file path=xl/worksheets/_rels/sheet76.xml.rels><?xml version="1.0" encoding="UTF-8" standalone="yes"?>
<Relationships xmlns="http://schemas.openxmlformats.org/package/2006/relationships"><Relationship Id="rId3" Type="http://schemas.openxmlformats.org/officeDocument/2006/relationships/drawing" Target="../drawings/drawing76.xml"/><Relationship Id="rId2" Type="http://schemas.openxmlformats.org/officeDocument/2006/relationships/printerSettings" Target="../printerSettings/printerSettings76.bin"/><Relationship Id="rId1" Type="http://schemas.openxmlformats.org/officeDocument/2006/relationships/hyperlink" Target="http://www.z43-cable.vn/" TargetMode="External"/></Relationships>
</file>

<file path=xl/worksheets/_rels/sheet77.xml.rels><?xml version="1.0" encoding="UTF-8" standalone="yes"?>
<Relationships xmlns="http://schemas.openxmlformats.org/package/2006/relationships"><Relationship Id="rId3" Type="http://schemas.openxmlformats.org/officeDocument/2006/relationships/drawing" Target="../drawings/drawing77.xml"/><Relationship Id="rId2" Type="http://schemas.openxmlformats.org/officeDocument/2006/relationships/printerSettings" Target="../printerSettings/printerSettings77.bin"/><Relationship Id="rId1" Type="http://schemas.openxmlformats.org/officeDocument/2006/relationships/hyperlink" Target="http://www.z43-cable.vn/" TargetMode="External"/></Relationships>
</file>

<file path=xl/worksheets/_rels/sheet78.xml.rels><?xml version="1.0" encoding="UTF-8" standalone="yes"?>
<Relationships xmlns="http://schemas.openxmlformats.org/package/2006/relationships"><Relationship Id="rId3" Type="http://schemas.openxmlformats.org/officeDocument/2006/relationships/drawing" Target="../drawings/drawing78.xml"/><Relationship Id="rId2" Type="http://schemas.openxmlformats.org/officeDocument/2006/relationships/printerSettings" Target="../printerSettings/printerSettings78.bin"/><Relationship Id="rId1" Type="http://schemas.openxmlformats.org/officeDocument/2006/relationships/hyperlink" Target="http://www.z43-cable.vn/" TargetMode="External"/></Relationships>
</file>

<file path=xl/worksheets/_rels/sheet79.xml.rels><?xml version="1.0" encoding="UTF-8" standalone="yes"?>
<Relationships xmlns="http://schemas.openxmlformats.org/package/2006/relationships"><Relationship Id="rId3" Type="http://schemas.openxmlformats.org/officeDocument/2006/relationships/drawing" Target="../drawings/drawing79.xml"/><Relationship Id="rId2" Type="http://schemas.openxmlformats.org/officeDocument/2006/relationships/printerSettings" Target="../printerSettings/printerSettings79.bin"/><Relationship Id="rId1" Type="http://schemas.openxmlformats.org/officeDocument/2006/relationships/hyperlink" Target="http://www.z43-cable.vn/" TargetMode="External"/></Relationships>
</file>

<file path=xl/worksheets/_rels/sheet80.xml.rels><?xml version="1.0" encoding="UTF-8" standalone="yes"?>
<Relationships xmlns="http://schemas.openxmlformats.org/package/2006/relationships"><Relationship Id="rId3" Type="http://schemas.openxmlformats.org/officeDocument/2006/relationships/drawing" Target="../drawings/drawing80.xml"/><Relationship Id="rId2" Type="http://schemas.openxmlformats.org/officeDocument/2006/relationships/printerSettings" Target="../printerSettings/printerSettings80.bin"/><Relationship Id="rId1" Type="http://schemas.openxmlformats.org/officeDocument/2006/relationships/hyperlink" Target="http://www.z43-cable.vn/" TargetMode="External"/></Relationships>
</file>

<file path=xl/worksheets/_rels/sheet81.xml.rels><?xml version="1.0" encoding="UTF-8" standalone="yes"?>
<Relationships xmlns="http://schemas.openxmlformats.org/package/2006/relationships"><Relationship Id="rId3" Type="http://schemas.openxmlformats.org/officeDocument/2006/relationships/drawing" Target="../drawings/drawing81.xml"/><Relationship Id="rId2" Type="http://schemas.openxmlformats.org/officeDocument/2006/relationships/printerSettings" Target="../printerSettings/printerSettings81.bin"/><Relationship Id="rId1" Type="http://schemas.openxmlformats.org/officeDocument/2006/relationships/hyperlink" Target="http://www.z43-cable.vn/" TargetMode="External"/></Relationships>
</file>

<file path=xl/worksheets/_rels/sheet82.xml.rels><?xml version="1.0" encoding="UTF-8" standalone="yes"?>
<Relationships xmlns="http://schemas.openxmlformats.org/package/2006/relationships"><Relationship Id="rId3" Type="http://schemas.openxmlformats.org/officeDocument/2006/relationships/drawing" Target="../drawings/drawing82.xml"/><Relationship Id="rId2" Type="http://schemas.openxmlformats.org/officeDocument/2006/relationships/printerSettings" Target="../printerSettings/printerSettings82.bin"/><Relationship Id="rId1" Type="http://schemas.openxmlformats.org/officeDocument/2006/relationships/hyperlink" Target="http://www.z43-cable.vn/" TargetMode="External"/></Relationships>
</file>

<file path=xl/worksheets/_rels/sheet83.xml.rels><?xml version="1.0" encoding="UTF-8" standalone="yes"?>
<Relationships xmlns="http://schemas.openxmlformats.org/package/2006/relationships"><Relationship Id="rId3" Type="http://schemas.openxmlformats.org/officeDocument/2006/relationships/drawing" Target="../drawings/drawing83.xml"/><Relationship Id="rId2" Type="http://schemas.openxmlformats.org/officeDocument/2006/relationships/printerSettings" Target="../printerSettings/printerSettings83.bin"/><Relationship Id="rId1" Type="http://schemas.openxmlformats.org/officeDocument/2006/relationships/hyperlink" Target="http://www.z43-cable.vn/" TargetMode="External"/></Relationships>
</file>

<file path=xl/worksheets/_rels/sheet84.xml.rels><?xml version="1.0" encoding="UTF-8" standalone="yes"?>
<Relationships xmlns="http://schemas.openxmlformats.org/package/2006/relationships"><Relationship Id="rId3" Type="http://schemas.openxmlformats.org/officeDocument/2006/relationships/drawing" Target="../drawings/drawing84.xml"/><Relationship Id="rId2" Type="http://schemas.openxmlformats.org/officeDocument/2006/relationships/printerSettings" Target="../printerSettings/printerSettings84.bin"/><Relationship Id="rId1" Type="http://schemas.openxmlformats.org/officeDocument/2006/relationships/hyperlink" Target="http://www.z43-cable.vn/" TargetMode="External"/></Relationships>
</file>

<file path=xl/worksheets/_rels/sheet85.xml.rels><?xml version="1.0" encoding="UTF-8" standalone="yes"?>
<Relationships xmlns="http://schemas.openxmlformats.org/package/2006/relationships"><Relationship Id="rId3" Type="http://schemas.openxmlformats.org/officeDocument/2006/relationships/drawing" Target="../drawings/drawing85.xml"/><Relationship Id="rId2" Type="http://schemas.openxmlformats.org/officeDocument/2006/relationships/printerSettings" Target="../printerSettings/printerSettings85.bin"/><Relationship Id="rId1" Type="http://schemas.openxmlformats.org/officeDocument/2006/relationships/hyperlink" Target="http://www.z43-cable.vn/" TargetMode="External"/></Relationships>
</file>

<file path=xl/worksheets/_rels/sheet86.xml.rels><?xml version="1.0" encoding="UTF-8" standalone="yes"?>
<Relationships xmlns="http://schemas.openxmlformats.org/package/2006/relationships"><Relationship Id="rId3" Type="http://schemas.openxmlformats.org/officeDocument/2006/relationships/drawing" Target="../drawings/drawing86.xml"/><Relationship Id="rId2" Type="http://schemas.openxmlformats.org/officeDocument/2006/relationships/printerSettings" Target="../printerSettings/printerSettings86.bin"/><Relationship Id="rId1" Type="http://schemas.openxmlformats.org/officeDocument/2006/relationships/hyperlink" Target="http://www.z43-cable.vn/" TargetMode="External"/></Relationships>
</file>

<file path=xl/worksheets/_rels/sheet87.xml.rels><?xml version="1.0" encoding="UTF-8" standalone="yes"?>
<Relationships xmlns="http://schemas.openxmlformats.org/package/2006/relationships"><Relationship Id="rId3" Type="http://schemas.openxmlformats.org/officeDocument/2006/relationships/drawing" Target="../drawings/drawing87.xml"/><Relationship Id="rId2" Type="http://schemas.openxmlformats.org/officeDocument/2006/relationships/printerSettings" Target="../printerSettings/printerSettings87.bin"/><Relationship Id="rId1" Type="http://schemas.openxmlformats.org/officeDocument/2006/relationships/hyperlink" Target="http://www.z43-cable.vn/" TargetMode="External"/></Relationships>
</file>

<file path=xl/worksheets/_rels/sheet88.xml.rels><?xml version="1.0" encoding="UTF-8" standalone="yes"?>
<Relationships xmlns="http://schemas.openxmlformats.org/package/2006/relationships"><Relationship Id="rId3" Type="http://schemas.openxmlformats.org/officeDocument/2006/relationships/drawing" Target="../drawings/drawing88.xml"/><Relationship Id="rId2" Type="http://schemas.openxmlformats.org/officeDocument/2006/relationships/printerSettings" Target="../printerSettings/printerSettings88.bin"/><Relationship Id="rId1" Type="http://schemas.openxmlformats.org/officeDocument/2006/relationships/hyperlink" Target="http://www.z43-cable.vn/" TargetMode="External"/></Relationships>
</file>

<file path=xl/worksheets/_rels/sheet89.xml.rels><?xml version="1.0" encoding="UTF-8" standalone="yes"?>
<Relationships xmlns="http://schemas.openxmlformats.org/package/2006/relationships"><Relationship Id="rId3" Type="http://schemas.openxmlformats.org/officeDocument/2006/relationships/drawing" Target="../drawings/drawing89.xml"/><Relationship Id="rId2" Type="http://schemas.openxmlformats.org/officeDocument/2006/relationships/printerSettings" Target="../printerSettings/printerSettings89.bin"/><Relationship Id="rId1" Type="http://schemas.openxmlformats.org/officeDocument/2006/relationships/hyperlink" Target="http://www.z43-cable.vn/" TargetMode="External"/></Relationships>
</file>

<file path=xl/worksheets/_rels/sheet90.xml.rels><?xml version="1.0" encoding="UTF-8" standalone="yes"?>
<Relationships xmlns="http://schemas.openxmlformats.org/package/2006/relationships"><Relationship Id="rId3" Type="http://schemas.openxmlformats.org/officeDocument/2006/relationships/drawing" Target="../drawings/drawing90.xml"/><Relationship Id="rId2" Type="http://schemas.openxmlformats.org/officeDocument/2006/relationships/printerSettings" Target="../printerSettings/printerSettings90.bin"/><Relationship Id="rId1" Type="http://schemas.openxmlformats.org/officeDocument/2006/relationships/hyperlink" Target="http://www.z43-cable.vn/" TargetMode="External"/></Relationships>
</file>

<file path=xl/worksheets/_rels/sheet91.xml.rels><?xml version="1.0" encoding="UTF-8" standalone="yes"?>
<Relationships xmlns="http://schemas.openxmlformats.org/package/2006/relationships"><Relationship Id="rId3" Type="http://schemas.openxmlformats.org/officeDocument/2006/relationships/drawing" Target="../drawings/drawing91.xml"/><Relationship Id="rId2" Type="http://schemas.openxmlformats.org/officeDocument/2006/relationships/printerSettings" Target="../printerSettings/printerSettings91.bin"/><Relationship Id="rId1" Type="http://schemas.openxmlformats.org/officeDocument/2006/relationships/hyperlink" Target="http://www.z43-cable.vn/" TargetMode="External"/><Relationship Id="rId5" Type="http://schemas.openxmlformats.org/officeDocument/2006/relationships/comments" Target="../comments1.xml"/><Relationship Id="rId4" Type="http://schemas.openxmlformats.org/officeDocument/2006/relationships/vmlDrawing" Target="../drawings/vmlDrawing1.vml"/></Relationships>
</file>

<file path=xl/worksheets/_rels/sheet92.xml.rels><?xml version="1.0" encoding="UTF-8" standalone="yes"?>
<Relationships xmlns="http://schemas.openxmlformats.org/package/2006/relationships"><Relationship Id="rId3" Type="http://schemas.openxmlformats.org/officeDocument/2006/relationships/drawing" Target="../drawings/drawing92.xml"/><Relationship Id="rId2" Type="http://schemas.openxmlformats.org/officeDocument/2006/relationships/printerSettings" Target="../printerSettings/printerSettings92.bin"/><Relationship Id="rId1" Type="http://schemas.openxmlformats.org/officeDocument/2006/relationships/hyperlink" Target="http://www.z43-cable.vn/" TargetMode="External"/></Relationships>
</file>

<file path=xl/worksheets/_rels/sheet93.xml.rels><?xml version="1.0" encoding="UTF-8" standalone="yes"?>
<Relationships xmlns="http://schemas.openxmlformats.org/package/2006/relationships"><Relationship Id="rId3" Type="http://schemas.openxmlformats.org/officeDocument/2006/relationships/drawing" Target="../drawings/drawing93.xml"/><Relationship Id="rId2" Type="http://schemas.openxmlformats.org/officeDocument/2006/relationships/printerSettings" Target="../printerSettings/printerSettings93.bin"/><Relationship Id="rId1" Type="http://schemas.openxmlformats.org/officeDocument/2006/relationships/hyperlink" Target="http://www.z43-cable.vn/" TargetMode="External"/></Relationships>
</file>

<file path=xl/worksheets/_rels/sheet94.xml.rels><?xml version="1.0" encoding="UTF-8" standalone="yes"?>
<Relationships xmlns="http://schemas.openxmlformats.org/package/2006/relationships"><Relationship Id="rId3" Type="http://schemas.openxmlformats.org/officeDocument/2006/relationships/drawing" Target="../drawings/drawing94.xml"/><Relationship Id="rId2" Type="http://schemas.openxmlformats.org/officeDocument/2006/relationships/printerSettings" Target="../printerSettings/printerSettings94.bin"/><Relationship Id="rId1" Type="http://schemas.openxmlformats.org/officeDocument/2006/relationships/hyperlink" Target="http://www.z43-cable.vn/" TargetMode="External"/></Relationships>
</file>

<file path=xl/worksheets/_rels/sheet95.xml.rels><?xml version="1.0" encoding="UTF-8" standalone="yes"?>
<Relationships xmlns="http://schemas.openxmlformats.org/package/2006/relationships"><Relationship Id="rId3" Type="http://schemas.openxmlformats.org/officeDocument/2006/relationships/drawing" Target="../drawings/drawing95.xml"/><Relationship Id="rId2" Type="http://schemas.openxmlformats.org/officeDocument/2006/relationships/printerSettings" Target="../printerSettings/printerSettings95.bin"/><Relationship Id="rId1" Type="http://schemas.openxmlformats.org/officeDocument/2006/relationships/hyperlink" Target="http://www.z43-cable.vn/" TargetMode="External"/></Relationships>
</file>

<file path=xl/worksheets/_rels/sheet96.xml.rels><?xml version="1.0" encoding="UTF-8" standalone="yes"?>
<Relationships xmlns="http://schemas.openxmlformats.org/package/2006/relationships"><Relationship Id="rId3" Type="http://schemas.openxmlformats.org/officeDocument/2006/relationships/drawing" Target="../drawings/drawing96.xml"/><Relationship Id="rId2" Type="http://schemas.openxmlformats.org/officeDocument/2006/relationships/printerSettings" Target="../printerSettings/printerSettings96.bin"/><Relationship Id="rId1" Type="http://schemas.openxmlformats.org/officeDocument/2006/relationships/hyperlink" Target="http://www.z43-cable.vn/" TargetMode="External"/></Relationships>
</file>

<file path=xl/worksheets/_rels/sheet97.xml.rels><?xml version="1.0" encoding="UTF-8" standalone="yes"?>
<Relationships xmlns="http://schemas.openxmlformats.org/package/2006/relationships"><Relationship Id="rId3" Type="http://schemas.openxmlformats.org/officeDocument/2006/relationships/drawing" Target="../drawings/drawing97.xml"/><Relationship Id="rId2" Type="http://schemas.openxmlformats.org/officeDocument/2006/relationships/printerSettings" Target="../printerSettings/printerSettings97.bin"/><Relationship Id="rId1" Type="http://schemas.openxmlformats.org/officeDocument/2006/relationships/hyperlink" Target="http://www.z43-cable.vn/" TargetMode="External"/></Relationships>
</file>

<file path=xl/worksheets/_rels/sheet98.xml.rels><?xml version="1.0" encoding="UTF-8" standalone="yes"?>
<Relationships xmlns="http://schemas.openxmlformats.org/package/2006/relationships"><Relationship Id="rId3" Type="http://schemas.openxmlformats.org/officeDocument/2006/relationships/drawing" Target="../drawings/drawing98.xml"/><Relationship Id="rId2" Type="http://schemas.openxmlformats.org/officeDocument/2006/relationships/printerSettings" Target="../printerSettings/printerSettings98.bin"/><Relationship Id="rId1" Type="http://schemas.openxmlformats.org/officeDocument/2006/relationships/hyperlink" Target="http://www.z43-cable.vn/" TargetMode="External"/></Relationships>
</file>

<file path=xl/worksheets/_rels/sheet99.xml.rels><?xml version="1.0" encoding="UTF-8" standalone="yes"?>
<Relationships xmlns="http://schemas.openxmlformats.org/package/2006/relationships"><Relationship Id="rId3" Type="http://schemas.openxmlformats.org/officeDocument/2006/relationships/drawing" Target="../drawings/drawing99.xml"/><Relationship Id="rId2" Type="http://schemas.openxmlformats.org/officeDocument/2006/relationships/printerSettings" Target="../printerSettings/printerSettings99.bin"/><Relationship Id="rId1" Type="http://schemas.openxmlformats.org/officeDocument/2006/relationships/hyperlink" Target="http://www.z43-cable.vn/"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O51"/>
  <sheetViews>
    <sheetView view="pageBreakPreview" topLeftCell="A31" zoomScale="70" zoomScaleNormal="115" workbookViewId="0">
      <selection activeCell="U48" sqref="U48"/>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21" t="s">
        <v>0</v>
      </c>
      <c r="B1" s="17"/>
      <c r="C1" s="17"/>
      <c r="D1" s="17"/>
      <c r="E1" s="17"/>
      <c r="F1" s="17"/>
      <c r="H1" s="68"/>
      <c r="I1" s="179" t="s">
        <v>1</v>
      </c>
      <c r="J1" s="179"/>
      <c r="K1" s="179"/>
      <c r="L1" s="179"/>
      <c r="M1" s="179"/>
      <c r="N1" s="179"/>
    </row>
    <row r="2" spans="1:15" s="1" customFormat="1" ht="16.5">
      <c r="A2" s="180" t="s">
        <v>2</v>
      </c>
      <c r="B2" s="180"/>
      <c r="C2" s="180"/>
      <c r="D2" s="180"/>
      <c r="E2" s="180"/>
      <c r="F2" s="180"/>
      <c r="G2" s="180"/>
      <c r="H2" s="180"/>
      <c r="I2" s="128"/>
      <c r="J2" s="128"/>
      <c r="K2" s="128"/>
      <c r="L2" s="128"/>
      <c r="M2" s="128"/>
      <c r="N2" s="128"/>
      <c r="O2" s="128"/>
    </row>
    <row r="3" spans="1:15" ht="16.5">
      <c r="A3" s="180"/>
      <c r="B3" s="180"/>
      <c r="C3" s="180"/>
      <c r="D3" s="180"/>
      <c r="E3" s="180"/>
      <c r="F3" s="180"/>
      <c r="G3" s="180"/>
      <c r="H3" s="180"/>
      <c r="I3" s="128"/>
      <c r="J3"/>
      <c r="K3" s="128"/>
      <c r="L3" s="128"/>
      <c r="M3" s="128"/>
      <c r="N3" s="128"/>
      <c r="O3" s="128"/>
    </row>
    <row r="4" spans="1:15" ht="16.5">
      <c r="A4" s="180"/>
      <c r="B4" s="180"/>
      <c r="C4" s="180"/>
      <c r="D4" s="180"/>
      <c r="E4" s="180"/>
      <c r="F4" s="180"/>
      <c r="G4" s="180"/>
      <c r="H4" s="180"/>
      <c r="I4" s="128"/>
      <c r="J4" s="128"/>
      <c r="K4" s="128"/>
      <c r="L4" s="128"/>
      <c r="M4" s="128"/>
      <c r="N4" s="128"/>
      <c r="O4" s="128"/>
    </row>
    <row r="5" spans="1:15" ht="16.5">
      <c r="A5" s="180"/>
      <c r="B5" s="180"/>
      <c r="C5" s="180"/>
      <c r="D5" s="180"/>
      <c r="E5" s="180"/>
      <c r="F5" s="180"/>
      <c r="G5" s="180"/>
      <c r="H5" s="180"/>
      <c r="I5" s="128"/>
      <c r="J5" s="128"/>
      <c r="K5" s="128"/>
      <c r="L5" s="128"/>
      <c r="M5" s="128"/>
      <c r="N5" s="128"/>
      <c r="O5" s="128"/>
    </row>
    <row r="6" spans="1:15" ht="16.5">
      <c r="A6" s="180"/>
      <c r="B6" s="180"/>
      <c r="C6" s="180"/>
      <c r="D6" s="180"/>
      <c r="E6" s="180"/>
      <c r="F6" s="180"/>
      <c r="G6" s="180"/>
      <c r="H6" s="180"/>
      <c r="I6" s="128"/>
      <c r="J6" s="128"/>
      <c r="K6" s="128"/>
      <c r="L6" s="128"/>
      <c r="M6" s="128"/>
      <c r="N6" s="128"/>
      <c r="O6" s="128"/>
    </row>
    <row r="7" spans="1:15" ht="16.5">
      <c r="A7" s="180"/>
      <c r="B7" s="180"/>
      <c r="C7" s="180"/>
      <c r="D7" s="180"/>
      <c r="E7" s="180"/>
      <c r="F7" s="180"/>
      <c r="G7" s="180"/>
      <c r="H7" s="180"/>
      <c r="I7" s="128"/>
      <c r="J7" s="128"/>
      <c r="K7" s="128"/>
      <c r="L7" s="128"/>
      <c r="M7" s="128"/>
      <c r="N7" s="128"/>
      <c r="O7" s="128"/>
    </row>
    <row r="8" spans="1:15" ht="115" customHeight="1">
      <c r="A8" s="180"/>
      <c r="B8" s="180"/>
      <c r="C8" s="180"/>
      <c r="D8" s="180"/>
      <c r="E8" s="180"/>
      <c r="F8" s="180"/>
      <c r="G8" s="180"/>
      <c r="H8" s="180"/>
      <c r="I8" s="128"/>
    </row>
    <row r="9" spans="1:15" ht="16.5">
      <c r="A9" s="181" t="s">
        <v>3</v>
      </c>
      <c r="B9" s="181"/>
      <c r="C9" s="181"/>
      <c r="D9" s="181"/>
      <c r="E9" s="181"/>
      <c r="F9" s="181"/>
      <c r="G9" s="181"/>
      <c r="H9" s="181"/>
      <c r="I9" s="129"/>
      <c r="J9"/>
      <c r="K9" s="129"/>
      <c r="L9" s="129"/>
      <c r="M9" s="129"/>
      <c r="N9" s="129"/>
      <c r="O9" s="129"/>
    </row>
    <row r="10" spans="1:15" ht="16.5">
      <c r="A10" s="181"/>
      <c r="B10" s="181"/>
      <c r="C10" s="181"/>
      <c r="D10" s="181"/>
      <c r="E10" s="181"/>
      <c r="F10" s="181"/>
      <c r="G10" s="181"/>
      <c r="H10" s="181"/>
      <c r="I10" s="129"/>
      <c r="J10" s="129"/>
      <c r="K10" s="129"/>
      <c r="L10" s="129"/>
      <c r="M10" s="129"/>
      <c r="N10" s="129"/>
      <c r="O10" s="129"/>
    </row>
    <row r="11" spans="1:15" ht="16.5">
      <c r="A11" s="181"/>
      <c r="B11" s="181"/>
      <c r="C11" s="181"/>
      <c r="D11" s="181"/>
      <c r="E11" s="181"/>
      <c r="F11" s="181"/>
      <c r="G11" s="181"/>
      <c r="H11" s="181"/>
      <c r="I11" s="129"/>
      <c r="J11" s="129"/>
      <c r="K11" s="129"/>
      <c r="L11" s="129"/>
      <c r="M11" s="129"/>
      <c r="N11" s="129"/>
      <c r="O11" s="129"/>
    </row>
    <row r="12" spans="1:15" ht="16.5">
      <c r="A12" s="181"/>
      <c r="B12" s="181"/>
      <c r="C12" s="181"/>
      <c r="D12" s="181"/>
      <c r="E12" s="181"/>
      <c r="F12" s="181"/>
      <c r="G12" s="181"/>
      <c r="H12" s="181"/>
      <c r="I12" s="129"/>
      <c r="J12" s="129"/>
      <c r="K12" s="129"/>
      <c r="L12" s="129"/>
      <c r="M12" s="129"/>
      <c r="N12" s="129"/>
      <c r="O12" s="129"/>
    </row>
    <row r="13" spans="1:15" ht="16.5">
      <c r="A13" s="181"/>
      <c r="B13" s="181"/>
      <c r="C13" s="181"/>
      <c r="D13" s="181"/>
      <c r="E13" s="181"/>
      <c r="F13" s="181"/>
      <c r="G13" s="181"/>
      <c r="H13" s="181"/>
      <c r="I13" s="129"/>
      <c r="J13" s="129"/>
      <c r="K13" s="129"/>
      <c r="L13" s="129"/>
      <c r="M13" s="129"/>
      <c r="N13" s="129"/>
      <c r="O13" s="129"/>
    </row>
    <row r="14" spans="1:15" ht="90" customHeight="1">
      <c r="A14" s="181"/>
      <c r="B14" s="181"/>
      <c r="C14" s="181"/>
      <c r="D14" s="181"/>
      <c r="E14" s="181"/>
      <c r="F14" s="181"/>
      <c r="G14" s="181"/>
      <c r="H14" s="181"/>
      <c r="I14" s="129"/>
      <c r="J14" s="129"/>
      <c r="K14" s="129"/>
      <c r="L14" s="129"/>
      <c r="M14" s="129"/>
      <c r="N14" s="129"/>
      <c r="O14" s="129"/>
    </row>
    <row r="15" spans="1:15" ht="24" customHeight="1">
      <c r="A15" s="178" t="s">
        <v>4</v>
      </c>
      <c r="B15" s="178"/>
      <c r="C15" s="178"/>
      <c r="D15" s="178"/>
      <c r="E15" s="178"/>
      <c r="F15" s="178"/>
      <c r="G15" s="178"/>
      <c r="H15" s="178"/>
      <c r="I15" s="126"/>
      <c r="J15" s="126"/>
      <c r="K15" s="126"/>
      <c r="L15" s="126"/>
      <c r="M15" s="126"/>
      <c r="N15" s="126"/>
      <c r="O15" s="126"/>
    </row>
    <row r="16" spans="1:15" ht="24" customHeight="1">
      <c r="A16" s="178"/>
      <c r="B16" s="178"/>
      <c r="C16" s="178"/>
      <c r="D16" s="178"/>
      <c r="E16" s="178"/>
      <c r="F16" s="178"/>
      <c r="G16" s="178"/>
      <c r="H16" s="178"/>
      <c r="I16" s="126"/>
      <c r="J16" s="126"/>
      <c r="K16" s="126"/>
      <c r="L16" s="126"/>
      <c r="M16" s="126"/>
      <c r="N16" s="126"/>
      <c r="O16" s="126"/>
    </row>
    <row r="17" spans="1:15" ht="24" customHeight="1">
      <c r="A17" s="178"/>
      <c r="B17" s="178"/>
      <c r="C17" s="178"/>
      <c r="D17" s="178"/>
      <c r="E17" s="178"/>
      <c r="F17" s="178"/>
      <c r="G17" s="178"/>
      <c r="H17" s="178"/>
      <c r="I17" s="126"/>
      <c r="J17"/>
      <c r="K17" s="126"/>
      <c r="L17" s="126"/>
      <c r="M17" s="126"/>
      <c r="N17" s="126"/>
      <c r="O17" s="126"/>
    </row>
    <row r="18" spans="1:15" ht="24" customHeight="1">
      <c r="A18" s="178"/>
      <c r="B18" s="178"/>
      <c r="C18" s="178"/>
      <c r="D18" s="178"/>
      <c r="E18" s="178"/>
      <c r="F18" s="178"/>
      <c r="G18" s="178"/>
      <c r="H18" s="178"/>
      <c r="I18" s="126"/>
      <c r="J18" s="126"/>
      <c r="K18" s="126"/>
      <c r="L18" s="126"/>
      <c r="M18" s="126"/>
      <c r="N18" s="126"/>
      <c r="O18" s="126"/>
    </row>
    <row r="19" spans="1:15" ht="24" customHeight="1">
      <c r="A19" s="178"/>
      <c r="B19" s="178"/>
      <c r="C19" s="178"/>
      <c r="D19" s="178"/>
      <c r="E19" s="178"/>
      <c r="F19" s="178"/>
      <c r="G19" s="178"/>
      <c r="H19" s="178"/>
      <c r="I19" s="126"/>
      <c r="J19" s="126"/>
      <c r="K19" s="126"/>
      <c r="L19" s="126"/>
      <c r="M19" s="126"/>
      <c r="N19" s="126"/>
      <c r="O19" s="126"/>
    </row>
    <row r="20" spans="1:15" ht="24" customHeight="1">
      <c r="A20" s="178"/>
      <c r="B20" s="178"/>
      <c r="C20" s="178"/>
      <c r="D20" s="178"/>
      <c r="E20" s="178"/>
      <c r="F20" s="178"/>
      <c r="G20" s="178"/>
      <c r="H20" s="178"/>
      <c r="I20" s="126"/>
      <c r="J20" s="126"/>
      <c r="K20" s="126"/>
      <c r="L20" s="126"/>
      <c r="M20" s="126"/>
      <c r="N20" s="126"/>
      <c r="O20" s="126"/>
    </row>
    <row r="21" spans="1:15" ht="61" customHeight="1">
      <c r="A21" s="178"/>
      <c r="B21" s="178"/>
      <c r="C21" s="178"/>
      <c r="D21" s="178"/>
      <c r="E21" s="178"/>
      <c r="F21" s="178"/>
      <c r="G21" s="178"/>
      <c r="H21" s="178"/>
      <c r="I21" s="126"/>
      <c r="J21" s="126"/>
      <c r="K21" s="126"/>
      <c r="L21" s="126"/>
      <c r="M21" s="126"/>
      <c r="N21" s="126"/>
      <c r="O21" s="126"/>
    </row>
    <row r="22" spans="1:15">
      <c r="A22" s="178" t="s">
        <v>5</v>
      </c>
      <c r="B22" s="178"/>
      <c r="C22" s="178"/>
      <c r="D22" s="178"/>
      <c r="E22" s="178"/>
      <c r="F22" s="178"/>
      <c r="G22" s="178"/>
      <c r="H22" s="178"/>
    </row>
    <row r="23" spans="1:15">
      <c r="A23" s="178"/>
      <c r="B23" s="178"/>
      <c r="C23" s="178"/>
      <c r="D23" s="178"/>
      <c r="E23" s="178"/>
      <c r="F23" s="178"/>
      <c r="G23" s="178"/>
      <c r="H23" s="178"/>
    </row>
    <row r="24" spans="1:15">
      <c r="A24" s="178"/>
      <c r="B24" s="178"/>
      <c r="C24" s="178"/>
      <c r="D24" s="178"/>
      <c r="E24" s="178"/>
      <c r="F24" s="178"/>
      <c r="G24" s="178"/>
      <c r="H24" s="178"/>
    </row>
    <row r="25" spans="1:15">
      <c r="A25" s="178"/>
      <c r="B25" s="178"/>
      <c r="C25" s="178"/>
      <c r="D25" s="178"/>
      <c r="E25" s="178"/>
      <c r="F25" s="178"/>
      <c r="G25" s="178"/>
      <c r="H25" s="178"/>
    </row>
    <row r="26" spans="1:15">
      <c r="A26" s="178"/>
      <c r="B26" s="178"/>
      <c r="C26" s="178"/>
      <c r="D26" s="178"/>
      <c r="E26" s="178"/>
      <c r="F26" s="178"/>
      <c r="G26" s="178"/>
      <c r="H26" s="178"/>
    </row>
    <row r="27" spans="1:15">
      <c r="A27" s="178"/>
      <c r="B27" s="178"/>
      <c r="C27" s="178"/>
      <c r="D27" s="178"/>
      <c r="E27" s="178"/>
      <c r="F27" s="178"/>
      <c r="G27" s="178"/>
      <c r="H27" s="178"/>
    </row>
    <row r="28" spans="1:15" ht="96" customHeight="1">
      <c r="A28" s="178"/>
      <c r="B28" s="178"/>
      <c r="C28" s="178"/>
      <c r="D28" s="178"/>
      <c r="E28" s="178"/>
      <c r="F28" s="178"/>
      <c r="G28" s="178"/>
      <c r="H28" s="178"/>
      <c r="J28"/>
    </row>
    <row r="29" spans="1:15">
      <c r="A29" s="178" t="s">
        <v>6</v>
      </c>
      <c r="B29" s="178"/>
      <c r="C29" s="178"/>
      <c r="D29" s="178"/>
      <c r="E29" s="178"/>
      <c r="F29" s="178"/>
      <c r="G29" s="178"/>
      <c r="H29" s="178"/>
    </row>
    <row r="30" spans="1:15">
      <c r="A30" s="178"/>
      <c r="B30" s="178"/>
      <c r="C30" s="178"/>
      <c r="D30" s="178"/>
      <c r="E30" s="178"/>
      <c r="F30" s="178"/>
      <c r="G30" s="178"/>
      <c r="H30" s="178"/>
    </row>
    <row r="31" spans="1:15">
      <c r="A31" s="178"/>
      <c r="B31" s="178"/>
      <c r="C31" s="178"/>
      <c r="D31" s="178"/>
      <c r="E31" s="178"/>
      <c r="F31" s="178"/>
      <c r="G31" s="178"/>
      <c r="H31" s="178"/>
    </row>
    <row r="32" spans="1:15">
      <c r="A32" s="178"/>
      <c r="B32" s="178"/>
      <c r="C32" s="178"/>
      <c r="D32" s="178"/>
      <c r="E32" s="178"/>
      <c r="F32" s="178"/>
      <c r="G32" s="178"/>
      <c r="H32" s="178"/>
    </row>
    <row r="33" spans="1:8">
      <c r="A33" s="178"/>
      <c r="B33" s="178"/>
      <c r="C33" s="178"/>
      <c r="D33" s="178"/>
      <c r="E33" s="178"/>
      <c r="F33" s="178"/>
      <c r="G33" s="178"/>
      <c r="H33" s="178"/>
    </row>
    <row r="34" spans="1:8">
      <c r="A34" s="178"/>
      <c r="B34" s="178"/>
      <c r="C34" s="178"/>
      <c r="D34" s="178"/>
      <c r="E34" s="178"/>
      <c r="F34" s="178"/>
      <c r="G34" s="178"/>
      <c r="H34" s="178"/>
    </row>
    <row r="35" spans="1:8" ht="102" customHeight="1">
      <c r="A35" s="178"/>
      <c r="B35" s="178"/>
      <c r="C35" s="178"/>
      <c r="D35" s="178"/>
      <c r="E35" s="178"/>
      <c r="F35" s="178"/>
      <c r="G35" s="178"/>
      <c r="H35" s="178"/>
    </row>
    <row r="36" spans="1:8">
      <c r="A36" s="178"/>
      <c r="B36" s="178"/>
      <c r="C36" s="178"/>
      <c r="D36" s="178"/>
      <c r="E36" s="178"/>
      <c r="F36" s="178"/>
      <c r="G36" s="178"/>
      <c r="H36" s="178"/>
    </row>
    <row r="37" spans="1:8">
      <c r="A37" s="178"/>
      <c r="B37" s="178"/>
      <c r="C37" s="178"/>
      <c r="D37" s="178"/>
      <c r="E37" s="178"/>
      <c r="F37" s="178"/>
      <c r="G37" s="178"/>
      <c r="H37" s="178"/>
    </row>
    <row r="38" spans="1:8" ht="18">
      <c r="A38" s="127"/>
      <c r="B38" s="127"/>
      <c r="C38" s="127"/>
      <c r="D38" s="127"/>
      <c r="E38" s="127"/>
      <c r="F38" s="127"/>
      <c r="G38" s="127"/>
      <c r="H38" s="127"/>
    </row>
    <row r="39" spans="1:8" ht="18">
      <c r="A39" s="127"/>
      <c r="B39" s="127"/>
      <c r="C39" s="127"/>
      <c r="D39" s="127"/>
      <c r="E39" s="127"/>
      <c r="F39" s="127"/>
      <c r="G39" s="127"/>
      <c r="H39" s="127"/>
    </row>
    <row r="40" spans="1:8" ht="18">
      <c r="A40" s="127"/>
      <c r="B40" s="127"/>
      <c r="C40" s="127"/>
      <c r="D40" s="127"/>
      <c r="E40" s="127"/>
      <c r="F40" s="127"/>
      <c r="G40" s="127"/>
      <c r="H40" s="127"/>
    </row>
    <row r="41" spans="1:8" ht="18">
      <c r="A41" s="127"/>
      <c r="B41" s="127"/>
      <c r="C41" s="127"/>
      <c r="D41" s="127"/>
      <c r="E41" s="127"/>
      <c r="F41" s="127"/>
      <c r="G41" s="127"/>
      <c r="H41" s="127"/>
    </row>
    <row r="51" spans="1:15" ht="30" customHeight="1">
      <c r="A51" s="12"/>
      <c r="B51" s="13" t="s">
        <v>7</v>
      </c>
      <c r="C51" s="14"/>
      <c r="D51" s="14"/>
      <c r="E51" s="14"/>
      <c r="F51" s="14"/>
      <c r="G51" s="14"/>
      <c r="H51" s="14"/>
      <c r="I51" s="14"/>
      <c r="J51" s="14"/>
      <c r="K51" s="14"/>
      <c r="L51" s="14"/>
      <c r="M51" s="14"/>
      <c r="N51" s="14"/>
      <c r="O51" s="16">
        <v>4</v>
      </c>
    </row>
  </sheetData>
  <mergeCells count="6">
    <mergeCell ref="A29:H37"/>
    <mergeCell ref="I1:N1"/>
    <mergeCell ref="A2:H8"/>
    <mergeCell ref="A9:H14"/>
    <mergeCell ref="A15:H21"/>
    <mergeCell ref="A22:H28"/>
  </mergeCells>
  <hyperlinks>
    <hyperlink ref="B51" r:id="rId1" tooltip="http://www.Z43-cable.vn" xr:uid="{00000000-0004-0000-0000-000000000000}"/>
  </hyperlinks>
  <pageMargins left="0.47222222222222199" right="0.47222222222222199" top="0.118055555555556" bottom="5.9027777777777797E-2" header="0" footer="0"/>
  <pageSetup paperSize="9" scale="65" orientation="portrait" r:id="rId2"/>
  <colBreaks count="1" manualBreakCount="1">
    <brk id="15" max="66" man="1"/>
  </colBreaks>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O69"/>
  <sheetViews>
    <sheetView view="pageBreakPreview" topLeftCell="A33" zoomScale="70" zoomScaleNormal="115" workbookViewId="0">
      <selection activeCell="U48" sqref="U48"/>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21" t="s">
        <v>8</v>
      </c>
      <c r="B1" s="17"/>
      <c r="C1" s="17"/>
      <c r="D1" s="17"/>
      <c r="E1" s="17"/>
      <c r="F1" s="17"/>
      <c r="H1" s="179" t="s">
        <v>1</v>
      </c>
      <c r="I1" s="179"/>
      <c r="J1" s="179"/>
      <c r="K1" s="179"/>
      <c r="L1" s="179"/>
      <c r="M1" s="179"/>
      <c r="N1" s="179"/>
    </row>
    <row r="2" spans="1:15" s="1" customFormat="1" ht="45" customHeight="1">
      <c r="A2" s="21"/>
      <c r="B2" s="19"/>
      <c r="C2" s="19"/>
      <c r="D2" s="19"/>
      <c r="E2" s="19"/>
      <c r="F2" s="19"/>
      <c r="G2" s="19"/>
      <c r="H2" s="19"/>
      <c r="I2" s="19"/>
      <c r="J2" s="19"/>
      <c r="K2" s="19"/>
      <c r="L2" s="19"/>
      <c r="M2" s="19"/>
      <c r="N2" s="19"/>
      <c r="O2" s="19"/>
    </row>
    <row r="3" spans="1:15" s="1" customFormat="1" ht="25" customHeight="1">
      <c r="A3" s="22"/>
      <c r="B3" s="22"/>
      <c r="C3" s="22"/>
      <c r="D3" s="23" t="s">
        <v>9</v>
      </c>
      <c r="E3" s="24"/>
      <c r="F3" s="24"/>
      <c r="G3" s="25"/>
      <c r="H3" s="25"/>
      <c r="I3" s="25"/>
      <c r="J3" s="25"/>
      <c r="K3" s="25"/>
      <c r="L3" s="25"/>
      <c r="M3" s="25"/>
      <c r="N3" s="29"/>
      <c r="O3" s="29"/>
    </row>
    <row r="4" spans="1:15" ht="17.5">
      <c r="D4" s="26" t="s">
        <v>10</v>
      </c>
    </row>
    <row r="5" spans="1:15" ht="16.5">
      <c r="D5" s="20" t="s">
        <v>11</v>
      </c>
    </row>
    <row r="6" spans="1:15" ht="17.5">
      <c r="D6" s="26" t="s">
        <v>12</v>
      </c>
    </row>
    <row r="7" spans="1:15" ht="16.5">
      <c r="D7" s="20" t="s">
        <v>13</v>
      </c>
      <c r="E7" s="20"/>
      <c r="F7" s="20"/>
      <c r="G7" s="20"/>
      <c r="H7" s="20"/>
      <c r="I7" s="20"/>
      <c r="J7" s="20"/>
      <c r="K7" s="20"/>
      <c r="L7" s="20"/>
      <c r="M7" s="20"/>
      <c r="N7" s="20"/>
    </row>
    <row r="8" spans="1:15" ht="16.5">
      <c r="D8" s="20" t="s">
        <v>14</v>
      </c>
      <c r="E8" s="20"/>
      <c r="F8" s="20"/>
      <c r="G8" s="20"/>
      <c r="H8" s="20"/>
      <c r="I8" s="20"/>
      <c r="J8" s="20"/>
      <c r="K8" s="20"/>
      <c r="L8" s="20"/>
      <c r="M8" s="20"/>
      <c r="N8" s="20"/>
    </row>
    <row r="9" spans="1:15" ht="16.5">
      <c r="D9" s="20" t="s">
        <v>15</v>
      </c>
      <c r="E9" s="20"/>
      <c r="F9" s="20"/>
      <c r="G9" s="20"/>
      <c r="H9" s="20"/>
      <c r="I9" s="20"/>
      <c r="J9" s="20"/>
      <c r="K9" s="20"/>
      <c r="L9" s="20"/>
      <c r="M9" s="20"/>
      <c r="N9" s="20"/>
    </row>
    <row r="10" spans="1:15" ht="16.5">
      <c r="D10" s="20" t="s">
        <v>16</v>
      </c>
      <c r="E10" s="20"/>
      <c r="F10" s="20"/>
      <c r="G10" s="20"/>
      <c r="H10" s="20"/>
      <c r="I10" s="20"/>
      <c r="J10" s="20"/>
      <c r="K10" s="20"/>
      <c r="L10" s="20"/>
      <c r="M10" s="20"/>
      <c r="N10" s="20"/>
    </row>
    <row r="11" spans="1:15" ht="19">
      <c r="D11" s="20" t="s">
        <v>17</v>
      </c>
      <c r="E11" s="20"/>
      <c r="F11" s="20"/>
      <c r="G11" s="20"/>
      <c r="H11" s="20"/>
      <c r="I11" s="20"/>
      <c r="J11" s="20"/>
      <c r="K11" s="20"/>
      <c r="L11" s="20"/>
      <c r="M11" s="20"/>
      <c r="N11" s="20"/>
    </row>
    <row r="12" spans="1:15" ht="19">
      <c r="D12" s="20" t="s">
        <v>18</v>
      </c>
      <c r="E12" s="20"/>
      <c r="F12" s="20"/>
      <c r="G12" s="20"/>
      <c r="H12" s="20"/>
      <c r="I12" s="20"/>
      <c r="J12" s="20"/>
      <c r="K12" s="20"/>
      <c r="L12" s="20"/>
      <c r="M12" s="20"/>
      <c r="N12" s="20"/>
    </row>
    <row r="13" spans="1:15" ht="16.5">
      <c r="D13" s="20" t="s">
        <v>19</v>
      </c>
      <c r="E13" s="20"/>
      <c r="F13" s="20"/>
      <c r="G13" s="20"/>
      <c r="H13" s="20"/>
      <c r="I13" s="20"/>
      <c r="J13" s="20"/>
      <c r="K13" s="20"/>
      <c r="L13" s="20"/>
      <c r="M13" s="20"/>
      <c r="N13" s="20"/>
    </row>
    <row r="14" spans="1:15" ht="16.5">
      <c r="D14" s="20" t="s">
        <v>20</v>
      </c>
      <c r="E14" s="20"/>
      <c r="F14" s="20"/>
      <c r="G14" s="20"/>
      <c r="H14" s="20"/>
      <c r="I14" s="20"/>
      <c r="J14" s="20"/>
      <c r="K14" s="20"/>
      <c r="L14" s="20"/>
      <c r="M14" s="20"/>
      <c r="N14" s="20"/>
    </row>
    <row r="15" spans="1:15" ht="16.5">
      <c r="D15" s="184" t="s">
        <v>21</v>
      </c>
      <c r="E15" s="184"/>
      <c r="F15" s="184"/>
      <c r="G15" s="184"/>
      <c r="H15" s="20"/>
      <c r="I15" s="20"/>
      <c r="J15" s="20"/>
      <c r="K15" s="20"/>
      <c r="L15" s="20"/>
      <c r="M15" s="20"/>
      <c r="N15" s="20"/>
    </row>
    <row r="16" spans="1:15" ht="16.5">
      <c r="D16" s="184"/>
      <c r="E16" s="184"/>
      <c r="F16" s="184"/>
      <c r="G16" s="184"/>
      <c r="H16" s="20"/>
      <c r="I16" s="20"/>
      <c r="J16" s="20"/>
      <c r="K16" s="20"/>
      <c r="L16" s="20"/>
      <c r="M16" s="20"/>
      <c r="N16" s="20"/>
    </row>
    <row r="17" spans="1:15" ht="16.5">
      <c r="D17" s="184"/>
      <c r="E17" s="184"/>
      <c r="F17" s="184"/>
      <c r="G17" s="184"/>
      <c r="H17" s="20"/>
      <c r="I17" s="20"/>
      <c r="J17" s="20"/>
      <c r="K17" s="20"/>
      <c r="L17" s="20"/>
      <c r="M17" s="20"/>
      <c r="N17" s="20"/>
    </row>
    <row r="18" spans="1:15" ht="16.5">
      <c r="D18" s="28"/>
      <c r="E18" s="28"/>
      <c r="F18" s="28"/>
      <c r="G18" s="28"/>
      <c r="H18" s="20"/>
      <c r="I18" s="20"/>
      <c r="J18" s="20"/>
      <c r="K18" s="20"/>
      <c r="L18" s="20"/>
      <c r="M18" s="20"/>
      <c r="N18" s="20"/>
    </row>
    <row r="19" spans="1:15" s="1" customFormat="1" ht="25" customHeight="1">
      <c r="A19" s="22"/>
      <c r="B19" s="22"/>
      <c r="C19" s="22"/>
      <c r="D19" s="23" t="s">
        <v>22</v>
      </c>
      <c r="E19" s="24"/>
      <c r="F19" s="24"/>
      <c r="G19" s="25"/>
      <c r="H19" s="25"/>
      <c r="I19" s="25"/>
      <c r="J19" s="25"/>
      <c r="K19" s="25"/>
      <c r="L19" s="25"/>
      <c r="M19" s="25"/>
      <c r="N19" s="29"/>
      <c r="O19" s="29"/>
    </row>
    <row r="20" spans="1:15" ht="17.5">
      <c r="A20" s="20"/>
      <c r="B20" s="20"/>
      <c r="C20" s="20"/>
      <c r="D20" s="26" t="s">
        <v>23</v>
      </c>
      <c r="E20" s="20"/>
      <c r="F20" s="20"/>
      <c r="G20" s="20"/>
      <c r="H20" s="20"/>
      <c r="I20" s="20"/>
      <c r="J20" s="20"/>
      <c r="K20" s="20"/>
      <c r="L20" s="20"/>
      <c r="M20" s="20"/>
      <c r="N20" s="20"/>
      <c r="O20" s="20"/>
    </row>
    <row r="21" spans="1:15" ht="16.5">
      <c r="A21" s="20"/>
      <c r="B21" s="20"/>
      <c r="C21" s="20"/>
      <c r="D21" s="20" t="s">
        <v>24</v>
      </c>
      <c r="E21" s="20"/>
      <c r="F21" s="20"/>
      <c r="G21" s="20"/>
      <c r="H21" s="20"/>
      <c r="I21" s="20"/>
      <c r="J21" s="20"/>
      <c r="K21" s="20"/>
      <c r="L21" s="20"/>
      <c r="M21" s="20"/>
      <c r="N21" s="20"/>
      <c r="O21" s="20"/>
    </row>
    <row r="22" spans="1:15" ht="17.5">
      <c r="A22" s="20"/>
      <c r="B22" s="20"/>
      <c r="C22" s="20"/>
      <c r="D22" s="26" t="s">
        <v>12</v>
      </c>
      <c r="E22" s="20"/>
      <c r="F22" s="20"/>
      <c r="G22" s="20"/>
      <c r="H22" s="20"/>
      <c r="I22" s="20"/>
      <c r="J22" s="20"/>
      <c r="K22" s="20"/>
      <c r="L22" s="20"/>
      <c r="M22" s="20"/>
      <c r="N22" s="20"/>
      <c r="O22" s="20"/>
    </row>
    <row r="23" spans="1:15" ht="16.5">
      <c r="A23" s="20"/>
      <c r="B23" s="20"/>
      <c r="C23" s="20"/>
      <c r="D23" s="20" t="s">
        <v>25</v>
      </c>
      <c r="E23" s="20"/>
      <c r="F23" s="20"/>
      <c r="G23" s="20"/>
      <c r="H23" s="20"/>
      <c r="I23" s="20"/>
      <c r="J23" s="20"/>
      <c r="K23" s="20"/>
      <c r="L23" s="20"/>
      <c r="M23" s="20"/>
      <c r="N23" s="20"/>
      <c r="O23" s="20"/>
    </row>
    <row r="24" spans="1:15" ht="16.5">
      <c r="A24" s="20"/>
      <c r="B24" s="20"/>
      <c r="C24" s="20"/>
      <c r="D24" s="20" t="s">
        <v>26</v>
      </c>
      <c r="E24" s="20"/>
      <c r="F24" s="20"/>
      <c r="G24" s="20"/>
      <c r="H24" s="20"/>
      <c r="I24" s="20"/>
      <c r="J24" s="20"/>
      <c r="K24" s="20"/>
      <c r="L24" s="20"/>
      <c r="M24" s="20"/>
      <c r="N24" s="20"/>
      <c r="O24" s="20"/>
    </row>
    <row r="25" spans="1:15" ht="16.5">
      <c r="A25" s="20"/>
      <c r="B25" s="20"/>
      <c r="C25" s="20"/>
      <c r="D25" s="20" t="s">
        <v>27</v>
      </c>
      <c r="E25" s="20"/>
      <c r="F25" s="20"/>
      <c r="G25" s="20"/>
      <c r="H25" s="20"/>
      <c r="I25" s="20"/>
      <c r="J25" s="20"/>
      <c r="K25" s="20"/>
      <c r="L25" s="20"/>
      <c r="M25" s="20"/>
      <c r="N25" s="20"/>
      <c r="O25" s="20"/>
    </row>
    <row r="26" spans="1:15" ht="16.5">
      <c r="A26" s="20"/>
      <c r="B26" s="20"/>
      <c r="C26" s="20"/>
      <c r="D26" s="20" t="s">
        <v>28</v>
      </c>
      <c r="E26" s="20"/>
      <c r="F26" s="20"/>
      <c r="G26" s="20"/>
      <c r="H26" s="20"/>
      <c r="I26" s="20"/>
      <c r="J26" s="20"/>
      <c r="K26" s="20"/>
      <c r="L26" s="20"/>
      <c r="M26" s="20"/>
      <c r="N26" s="20"/>
      <c r="O26" s="20"/>
    </row>
    <row r="27" spans="1:15" ht="16.5">
      <c r="A27" s="20"/>
      <c r="B27" s="20"/>
      <c r="C27" s="20"/>
      <c r="D27" s="20" t="s">
        <v>29</v>
      </c>
      <c r="E27" s="20"/>
      <c r="F27" s="20"/>
      <c r="G27" s="20"/>
      <c r="H27" s="20"/>
      <c r="I27" s="20"/>
      <c r="J27" s="20"/>
      <c r="K27" s="20"/>
      <c r="L27" s="20"/>
      <c r="M27" s="20"/>
      <c r="N27" s="20"/>
      <c r="O27" s="20"/>
    </row>
    <row r="28" spans="1:15" ht="19">
      <c r="A28" s="20"/>
      <c r="B28" s="20"/>
      <c r="C28" s="20"/>
      <c r="D28" s="20" t="s">
        <v>30</v>
      </c>
      <c r="E28" s="20"/>
      <c r="F28" s="20"/>
      <c r="G28" s="20"/>
      <c r="H28" s="20"/>
      <c r="I28" s="20"/>
      <c r="J28" s="20"/>
      <c r="K28" s="20"/>
      <c r="L28" s="20"/>
      <c r="M28" s="20"/>
      <c r="N28" s="20"/>
      <c r="O28" s="20"/>
    </row>
    <row r="29" spans="1:15" ht="19">
      <c r="A29" s="20"/>
      <c r="B29" s="20"/>
      <c r="C29" s="20"/>
      <c r="D29" s="20" t="s">
        <v>31</v>
      </c>
      <c r="E29" s="20"/>
      <c r="F29" s="20"/>
      <c r="G29" s="20"/>
      <c r="H29" s="20"/>
      <c r="I29" s="20"/>
      <c r="J29" s="20"/>
      <c r="K29" s="20"/>
      <c r="L29" s="20"/>
      <c r="M29" s="20"/>
      <c r="N29" s="20"/>
      <c r="O29" s="20"/>
    </row>
    <row r="30" spans="1:15" ht="16.5">
      <c r="A30" s="20"/>
      <c r="B30" s="20"/>
      <c r="C30" s="20"/>
      <c r="D30" s="20" t="s">
        <v>32</v>
      </c>
      <c r="E30" s="20"/>
      <c r="F30" s="20"/>
      <c r="G30" s="20"/>
      <c r="H30" s="20"/>
      <c r="I30" s="20"/>
      <c r="J30" s="20"/>
      <c r="K30" s="20"/>
      <c r="L30" s="20"/>
      <c r="M30" s="20"/>
      <c r="N30" s="20"/>
      <c r="O30" s="20"/>
    </row>
    <row r="31" spans="1:15" ht="16.5">
      <c r="A31" s="20"/>
      <c r="B31" s="20"/>
      <c r="C31" s="20"/>
      <c r="D31" s="20" t="s">
        <v>33</v>
      </c>
      <c r="E31" s="20"/>
      <c r="F31" s="20"/>
      <c r="G31" s="20"/>
      <c r="H31" s="20"/>
      <c r="I31" s="20"/>
      <c r="J31" s="20"/>
      <c r="K31" s="20"/>
      <c r="L31" s="20"/>
      <c r="M31" s="20"/>
      <c r="N31" s="20"/>
      <c r="O31" s="20"/>
    </row>
    <row r="32" spans="1:15" ht="16.5">
      <c r="A32" s="20"/>
      <c r="B32" s="20"/>
      <c r="C32" s="20"/>
      <c r="D32" s="20" t="s">
        <v>34</v>
      </c>
      <c r="E32" s="20"/>
      <c r="F32" s="20"/>
      <c r="G32" s="20"/>
      <c r="H32" s="20"/>
      <c r="I32" s="20"/>
      <c r="J32" s="20"/>
      <c r="K32" s="20"/>
      <c r="L32" s="20"/>
      <c r="M32" s="20"/>
      <c r="N32" s="20"/>
      <c r="O32" s="20"/>
    </row>
    <row r="33" spans="1:15" ht="16.5">
      <c r="A33" s="20"/>
      <c r="B33" s="20"/>
      <c r="C33" s="20"/>
      <c r="D33" s="20" t="s">
        <v>19</v>
      </c>
      <c r="E33" s="20"/>
      <c r="F33" s="20"/>
      <c r="G33" s="20"/>
      <c r="H33" s="20"/>
      <c r="I33" s="20"/>
      <c r="J33" s="20"/>
      <c r="K33" s="20"/>
      <c r="L33" s="20"/>
      <c r="M33" s="20"/>
      <c r="N33" s="20"/>
      <c r="O33" s="20"/>
    </row>
    <row r="34" spans="1:15" ht="16.5">
      <c r="A34" s="20"/>
      <c r="B34" s="20"/>
      <c r="C34" s="20"/>
      <c r="D34" s="20" t="s">
        <v>35</v>
      </c>
      <c r="E34" s="20"/>
      <c r="F34" s="20"/>
      <c r="G34" s="20"/>
      <c r="H34" s="20"/>
      <c r="I34" s="20"/>
      <c r="J34" s="20"/>
      <c r="K34" s="20"/>
      <c r="L34" s="20"/>
      <c r="M34" s="20"/>
      <c r="N34" s="20"/>
      <c r="O34" s="20"/>
    </row>
    <row r="35" spans="1:15" ht="16.5">
      <c r="A35" s="20"/>
      <c r="B35" s="20"/>
      <c r="C35" s="20"/>
      <c r="D35" s="20" t="s">
        <v>36</v>
      </c>
      <c r="E35" s="20"/>
      <c r="F35" s="20"/>
      <c r="G35" s="20"/>
      <c r="H35" s="20"/>
      <c r="I35" s="20"/>
      <c r="J35" s="20"/>
      <c r="K35" s="20"/>
      <c r="L35" s="20"/>
      <c r="M35" s="20"/>
      <c r="N35" s="20"/>
      <c r="O35" s="20"/>
    </row>
    <row r="36" spans="1:15" ht="16.5">
      <c r="A36" s="20"/>
      <c r="B36" s="20"/>
      <c r="C36" s="20"/>
      <c r="D36" s="20"/>
      <c r="E36" s="20"/>
      <c r="F36" s="20"/>
      <c r="G36" s="20"/>
      <c r="H36" s="20"/>
      <c r="I36" s="20"/>
      <c r="J36" s="20"/>
      <c r="K36" s="20"/>
      <c r="L36" s="20"/>
      <c r="M36" s="20"/>
      <c r="N36" s="20"/>
      <c r="O36" s="20"/>
    </row>
    <row r="37" spans="1:15" s="1" customFormat="1" ht="25" customHeight="1">
      <c r="A37" s="22"/>
      <c r="B37" s="22"/>
      <c r="C37" s="22"/>
      <c r="D37" s="23" t="s">
        <v>37</v>
      </c>
      <c r="E37" s="24"/>
      <c r="F37" s="24"/>
      <c r="G37" s="25"/>
      <c r="H37" s="25"/>
      <c r="I37" s="25"/>
      <c r="J37" s="25"/>
      <c r="K37" s="25"/>
      <c r="L37" s="25"/>
      <c r="M37" s="25"/>
      <c r="N37" s="29"/>
      <c r="O37" s="29"/>
    </row>
    <row r="38" spans="1:15" ht="17.5">
      <c r="A38" s="20"/>
      <c r="B38" s="20"/>
      <c r="C38" s="20"/>
      <c r="D38" s="26" t="s">
        <v>23</v>
      </c>
      <c r="E38" s="20"/>
      <c r="F38" s="20"/>
      <c r="G38" s="20"/>
      <c r="H38" s="20"/>
      <c r="I38" s="20"/>
      <c r="J38" s="20"/>
      <c r="K38" s="20"/>
      <c r="L38" s="20"/>
      <c r="M38" s="20"/>
      <c r="N38" s="20"/>
      <c r="O38" s="20"/>
    </row>
    <row r="39" spans="1:15" ht="35" customHeight="1">
      <c r="A39" s="20"/>
      <c r="B39" s="20"/>
      <c r="C39" s="20"/>
      <c r="D39" s="182" t="s">
        <v>38</v>
      </c>
      <c r="E39" s="182"/>
      <c r="F39" s="182"/>
      <c r="G39" s="182"/>
      <c r="H39" s="182"/>
      <c r="I39" s="182"/>
      <c r="J39" s="182"/>
      <c r="K39" s="182"/>
      <c r="L39" s="182"/>
      <c r="M39" s="182"/>
      <c r="N39" s="182"/>
      <c r="O39" s="182"/>
    </row>
    <row r="40" spans="1:15" ht="17.5">
      <c r="A40" s="20"/>
      <c r="B40" s="20"/>
      <c r="C40" s="20"/>
      <c r="D40" s="26" t="s">
        <v>12</v>
      </c>
      <c r="E40" s="20"/>
      <c r="F40" s="20"/>
      <c r="G40" s="20"/>
      <c r="H40" s="20"/>
      <c r="I40" s="20"/>
      <c r="J40" s="20"/>
      <c r="K40" s="20"/>
      <c r="L40" s="20"/>
      <c r="M40" s="20"/>
      <c r="N40" s="20"/>
      <c r="O40" s="20"/>
    </row>
    <row r="41" spans="1:15" ht="16.5">
      <c r="A41" s="20"/>
      <c r="B41" s="20"/>
      <c r="C41" s="20"/>
      <c r="D41" s="20" t="s">
        <v>39</v>
      </c>
      <c r="E41" s="20"/>
      <c r="F41" s="20"/>
      <c r="G41" s="20"/>
      <c r="H41" s="20"/>
      <c r="I41" s="20"/>
      <c r="J41" s="20"/>
      <c r="K41" s="20"/>
      <c r="L41" s="20"/>
      <c r="M41" s="20"/>
      <c r="N41" s="20"/>
      <c r="O41" s="20"/>
    </row>
    <row r="42" spans="1:15" ht="16.5">
      <c r="A42" s="20"/>
      <c r="B42" s="20"/>
      <c r="C42" s="20"/>
      <c r="D42" s="20" t="s">
        <v>40</v>
      </c>
      <c r="E42" s="20"/>
      <c r="F42" s="20"/>
      <c r="G42" s="20"/>
      <c r="H42" s="20"/>
      <c r="I42" s="20"/>
      <c r="J42" s="20"/>
      <c r="K42" s="20"/>
      <c r="L42" s="20"/>
      <c r="M42" s="20"/>
      <c r="N42" s="20"/>
      <c r="O42" s="20"/>
    </row>
    <row r="43" spans="1:15" ht="16.5">
      <c r="A43" s="20"/>
      <c r="B43" s="20"/>
      <c r="C43" s="20"/>
      <c r="D43" s="20" t="s">
        <v>27</v>
      </c>
      <c r="E43" s="20"/>
      <c r="F43" s="20"/>
      <c r="G43" s="20"/>
      <c r="H43" s="20"/>
      <c r="I43" s="20"/>
      <c r="J43" s="20"/>
      <c r="K43" s="20"/>
      <c r="L43" s="20"/>
      <c r="M43" s="20"/>
      <c r="N43" s="20"/>
      <c r="O43" s="20"/>
    </row>
    <row r="44" spans="1:15" ht="16.5">
      <c r="A44" s="20"/>
      <c r="B44" s="20"/>
      <c r="C44" s="20"/>
      <c r="D44" s="20" t="s">
        <v>41</v>
      </c>
      <c r="E44" s="20"/>
      <c r="F44" s="20"/>
      <c r="G44" s="20"/>
      <c r="H44" s="20"/>
      <c r="I44" s="20"/>
      <c r="J44" s="20"/>
      <c r="K44" s="20"/>
      <c r="L44" s="20"/>
      <c r="M44" s="20"/>
      <c r="N44" s="20"/>
      <c r="O44" s="20"/>
    </row>
    <row r="45" spans="1:15" ht="19">
      <c r="A45" s="20"/>
      <c r="B45" s="20"/>
      <c r="C45" s="20"/>
      <c r="D45" s="20" t="s">
        <v>42</v>
      </c>
      <c r="E45" s="20"/>
      <c r="F45" s="20"/>
      <c r="G45" s="20"/>
      <c r="H45" s="20"/>
      <c r="I45" s="20"/>
      <c r="J45" s="20"/>
      <c r="K45" s="20"/>
      <c r="L45" s="20"/>
      <c r="M45" s="20"/>
      <c r="N45" s="20"/>
      <c r="O45" s="20"/>
    </row>
    <row r="46" spans="1:15" ht="16.5">
      <c r="A46" s="20"/>
      <c r="B46" s="20"/>
      <c r="C46" s="20"/>
      <c r="D46" s="20" t="s">
        <v>43</v>
      </c>
      <c r="E46" s="20"/>
      <c r="F46" s="20"/>
      <c r="G46" s="20"/>
      <c r="H46" s="20"/>
      <c r="I46" s="20"/>
      <c r="J46" s="20"/>
      <c r="K46" s="20"/>
      <c r="L46" s="20"/>
      <c r="M46" s="20"/>
      <c r="N46" s="20"/>
      <c r="O46" s="20"/>
    </row>
    <row r="47" spans="1:15" ht="16.5">
      <c r="A47" s="20"/>
      <c r="B47" s="20"/>
      <c r="C47" s="20"/>
      <c r="D47" s="20" t="s">
        <v>44</v>
      </c>
      <c r="E47" s="20"/>
      <c r="F47" s="20"/>
      <c r="G47" s="20"/>
      <c r="H47" s="20"/>
      <c r="I47" s="20"/>
      <c r="J47" s="20"/>
      <c r="K47" s="20"/>
      <c r="L47" s="20"/>
      <c r="M47" s="20"/>
      <c r="N47" s="20"/>
      <c r="O47" s="20"/>
    </row>
    <row r="48" spans="1:15" ht="16.5">
      <c r="A48" s="20"/>
      <c r="B48" s="20"/>
      <c r="C48" s="20"/>
      <c r="D48" s="20" t="s">
        <v>33</v>
      </c>
      <c r="E48" s="20"/>
      <c r="F48" s="20"/>
      <c r="G48" s="20"/>
      <c r="H48" s="20"/>
      <c r="I48" s="20"/>
      <c r="J48" s="20"/>
      <c r="K48" s="20"/>
      <c r="L48" s="20"/>
      <c r="M48" s="20"/>
      <c r="N48" s="20"/>
      <c r="O48" s="20"/>
    </row>
    <row r="49" spans="4:15" ht="16.5">
      <c r="D49" s="20" t="s">
        <v>34</v>
      </c>
    </row>
    <row r="50" spans="4:15" ht="16.5">
      <c r="D50" s="20" t="s">
        <v>19</v>
      </c>
      <c r="E50" s="20"/>
      <c r="F50" s="20"/>
      <c r="G50" s="20"/>
      <c r="H50" s="20"/>
      <c r="I50" s="20"/>
      <c r="J50" s="20"/>
      <c r="K50" s="20"/>
      <c r="L50" s="20"/>
      <c r="M50" s="20"/>
      <c r="N50" s="20"/>
      <c r="O50" s="20"/>
    </row>
    <row r="51" spans="4:15" ht="16.5">
      <c r="D51" s="20" t="s">
        <v>45</v>
      </c>
      <c r="E51" s="20"/>
      <c r="F51" s="20"/>
      <c r="G51" s="20"/>
      <c r="H51" s="20"/>
      <c r="I51" s="20"/>
      <c r="J51" s="20"/>
      <c r="K51" s="20"/>
      <c r="L51" s="20"/>
      <c r="M51" s="20"/>
      <c r="N51" s="20"/>
      <c r="O51" s="20"/>
    </row>
    <row r="52" spans="4:15" ht="16.5">
      <c r="D52" s="20" t="s">
        <v>46</v>
      </c>
      <c r="E52" s="20"/>
      <c r="F52" s="20"/>
      <c r="G52" s="20"/>
      <c r="H52" s="20"/>
      <c r="I52" s="20"/>
      <c r="J52" s="20"/>
      <c r="K52" s="20"/>
      <c r="L52" s="20"/>
      <c r="M52" s="20"/>
      <c r="N52" s="20"/>
      <c r="O52" s="20"/>
    </row>
    <row r="53" spans="4:15" ht="35" customHeight="1">
      <c r="D53" s="182" t="s">
        <v>47</v>
      </c>
      <c r="E53" s="182"/>
      <c r="F53" s="182"/>
      <c r="G53" s="182"/>
      <c r="H53" s="182"/>
      <c r="I53" s="182"/>
      <c r="J53" s="182"/>
      <c r="K53" s="182"/>
      <c r="L53" s="182"/>
      <c r="M53" s="182"/>
      <c r="N53" s="182"/>
      <c r="O53" s="182"/>
    </row>
    <row r="54" spans="4:15" ht="35" customHeight="1">
      <c r="D54" s="182" t="s">
        <v>48</v>
      </c>
      <c r="E54" s="182"/>
      <c r="F54" s="182"/>
      <c r="G54" s="182"/>
      <c r="H54" s="182"/>
      <c r="I54" s="182"/>
      <c r="J54" s="182"/>
      <c r="K54" s="182"/>
      <c r="L54" s="182"/>
      <c r="M54" s="182"/>
      <c r="N54" s="182"/>
      <c r="O54" s="182"/>
    </row>
    <row r="55" spans="4:15" ht="16.5">
      <c r="D55" s="20" t="s">
        <v>49</v>
      </c>
      <c r="E55" s="20"/>
      <c r="F55" s="20"/>
      <c r="G55" s="20"/>
      <c r="H55" s="20"/>
      <c r="I55" s="20"/>
      <c r="J55" s="20"/>
      <c r="K55" s="20"/>
      <c r="L55" s="20"/>
      <c r="M55" s="20"/>
      <c r="N55" s="20"/>
      <c r="O55" s="20"/>
    </row>
    <row r="56" spans="4:15" ht="35" customHeight="1">
      <c r="D56" s="183" t="s">
        <v>50</v>
      </c>
      <c r="E56" s="183"/>
      <c r="F56" s="183"/>
      <c r="G56" s="183"/>
      <c r="H56" s="183"/>
      <c r="I56" s="183"/>
      <c r="J56" s="183"/>
      <c r="K56" s="183"/>
      <c r="L56" s="183"/>
      <c r="M56" s="183"/>
      <c r="N56" s="183"/>
      <c r="O56" s="183"/>
    </row>
    <row r="57" spans="4:15" ht="16.5">
      <c r="D57" s="20"/>
      <c r="E57" s="20"/>
      <c r="F57" s="20"/>
      <c r="G57" s="20"/>
      <c r="H57" s="20"/>
      <c r="I57" s="20"/>
      <c r="J57" s="20"/>
      <c r="K57" s="20"/>
      <c r="L57" s="20"/>
      <c r="M57" s="20"/>
      <c r="N57" s="20"/>
      <c r="O57" s="20"/>
    </row>
    <row r="58" spans="4:15" ht="16.5">
      <c r="D58" s="20"/>
      <c r="E58" s="20"/>
      <c r="F58" s="20"/>
      <c r="G58" s="20"/>
      <c r="H58" s="20"/>
      <c r="I58" s="20"/>
      <c r="J58" s="20"/>
      <c r="K58" s="20"/>
      <c r="L58" s="20"/>
      <c r="M58" s="20"/>
      <c r="N58" s="20"/>
      <c r="O58" s="20"/>
    </row>
    <row r="59" spans="4:15" ht="16.5">
      <c r="D59" s="20"/>
      <c r="E59" s="20"/>
      <c r="F59" s="20"/>
      <c r="G59" s="20"/>
      <c r="H59" s="20"/>
      <c r="I59" s="20"/>
      <c r="J59" s="20"/>
      <c r="K59" s="20"/>
      <c r="L59" s="20"/>
      <c r="M59" s="20"/>
      <c r="N59" s="20"/>
      <c r="O59" s="20"/>
    </row>
    <row r="60" spans="4:15" ht="16.5">
      <c r="D60" s="20"/>
      <c r="E60" s="20"/>
      <c r="F60" s="20"/>
      <c r="G60" s="20"/>
      <c r="H60" s="20"/>
      <c r="I60" s="20"/>
      <c r="J60" s="20"/>
      <c r="K60" s="20"/>
      <c r="L60" s="20"/>
      <c r="M60" s="20"/>
      <c r="N60" s="20"/>
      <c r="O60" s="20"/>
    </row>
    <row r="61" spans="4:15" ht="16.5">
      <c r="D61" s="20"/>
      <c r="E61" s="20"/>
      <c r="F61" s="20"/>
      <c r="G61" s="20"/>
      <c r="H61" s="20"/>
      <c r="I61" s="20"/>
      <c r="J61" s="20"/>
      <c r="K61" s="20"/>
      <c r="L61" s="20"/>
      <c r="M61" s="20"/>
      <c r="N61" s="20"/>
      <c r="O61" s="20"/>
    </row>
    <row r="62" spans="4:15" ht="16.5">
      <c r="D62" s="20"/>
      <c r="E62" s="20"/>
      <c r="F62" s="20"/>
      <c r="G62" s="20"/>
      <c r="H62" s="20"/>
      <c r="I62" s="20"/>
      <c r="J62" s="20"/>
      <c r="K62" s="20"/>
      <c r="L62" s="20"/>
      <c r="M62" s="20"/>
      <c r="N62" s="20"/>
      <c r="O62" s="20"/>
    </row>
    <row r="66" spans="1:15" ht="16.5">
      <c r="D66" s="20"/>
      <c r="E66" s="20"/>
      <c r="F66" s="20"/>
      <c r="G66" s="20"/>
      <c r="H66" s="20"/>
      <c r="I66" s="20"/>
      <c r="J66" s="20"/>
      <c r="K66" s="20"/>
      <c r="L66" s="20"/>
      <c r="M66" s="20"/>
      <c r="N66" s="20"/>
      <c r="O66" s="20"/>
    </row>
    <row r="67" spans="1:15" ht="30" customHeight="1">
      <c r="A67" s="12"/>
      <c r="B67" s="13" t="s">
        <v>7</v>
      </c>
      <c r="C67" s="14"/>
      <c r="D67" s="15"/>
      <c r="E67" s="15"/>
      <c r="F67" s="15"/>
      <c r="G67" s="15"/>
      <c r="H67" s="15"/>
      <c r="I67" s="15"/>
      <c r="J67" s="15"/>
      <c r="K67" s="15"/>
      <c r="L67" s="15"/>
      <c r="M67" s="14"/>
      <c r="N67" s="14"/>
      <c r="O67" s="16">
        <v>5</v>
      </c>
    </row>
    <row r="69" spans="1:15" ht="16.5">
      <c r="D69" s="20"/>
      <c r="E69" s="20"/>
      <c r="F69" s="20"/>
      <c r="G69" s="20"/>
      <c r="H69" s="20"/>
      <c r="I69" s="20"/>
      <c r="J69" s="20"/>
      <c r="K69" s="20"/>
      <c r="L69" s="20"/>
      <c r="M69" s="20"/>
      <c r="N69" s="20"/>
      <c r="O69" s="20"/>
    </row>
  </sheetData>
  <mergeCells count="6">
    <mergeCell ref="H1:N1"/>
    <mergeCell ref="D39:O39"/>
    <mergeCell ref="D53:O53"/>
    <mergeCell ref="D54:O54"/>
    <mergeCell ref="D56:O56"/>
    <mergeCell ref="D15:G17"/>
  </mergeCells>
  <hyperlinks>
    <hyperlink ref="B67" r:id="rId1" tooltip="http://www.Z43-cable.vn" xr:uid="{00000000-0004-0000-0100-000000000000}"/>
  </hyperlinks>
  <pageMargins left="0.469444444444444" right="0.469444444444444" top="0.11944444444444401" bottom="5.9722222222222197E-2" header="0" footer="0"/>
  <pageSetup paperSize="9" scale="65" orientation="portrait" r:id="rId2"/>
  <colBreaks count="1" manualBreakCount="1">
    <brk id="15" max="84" man="1"/>
  </colBreaks>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71"/>
  <sheetViews>
    <sheetView view="pageBreakPreview" topLeftCell="A47" zoomScale="85" zoomScaleNormal="115" workbookViewId="0">
      <selection activeCell="U48" sqref="U48"/>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21" t="s">
        <v>8</v>
      </c>
      <c r="B1" s="17"/>
      <c r="C1" s="17"/>
      <c r="D1" s="17"/>
      <c r="E1" s="17"/>
      <c r="F1" s="17"/>
      <c r="H1" s="179" t="s">
        <v>1</v>
      </c>
      <c r="I1" s="179"/>
      <c r="J1" s="179"/>
      <c r="K1" s="179"/>
      <c r="L1" s="179"/>
      <c r="M1" s="179"/>
      <c r="N1" s="179"/>
    </row>
    <row r="2" spans="1:15" s="1" customFormat="1" ht="45" customHeight="1">
      <c r="A2" s="21"/>
      <c r="B2" s="19"/>
      <c r="C2" s="19"/>
      <c r="D2" s="19"/>
      <c r="E2" s="19"/>
      <c r="F2" s="19"/>
      <c r="G2" s="19"/>
      <c r="H2" s="19"/>
      <c r="I2" s="19"/>
      <c r="J2" s="19"/>
      <c r="K2" s="19"/>
      <c r="L2" s="19"/>
      <c r="M2" s="19"/>
      <c r="N2" s="19"/>
      <c r="O2" s="19"/>
    </row>
    <row r="3" spans="1:15" s="1" customFormat="1" ht="25" customHeight="1">
      <c r="A3" s="22"/>
      <c r="B3" s="22"/>
      <c r="C3" s="22"/>
      <c r="D3" s="23" t="s">
        <v>51</v>
      </c>
      <c r="E3" s="24"/>
      <c r="F3" s="24"/>
      <c r="G3" s="25"/>
      <c r="H3" s="25"/>
      <c r="I3" s="25"/>
      <c r="J3" s="25"/>
      <c r="K3" s="25"/>
      <c r="L3" s="25"/>
      <c r="M3" s="25"/>
      <c r="N3" s="29"/>
      <c r="O3" s="29"/>
    </row>
    <row r="4" spans="1:15" ht="17.5">
      <c r="D4" s="26" t="s">
        <v>10</v>
      </c>
    </row>
    <row r="5" spans="1:15" ht="16.5">
      <c r="D5" s="20" t="s">
        <v>52</v>
      </c>
    </row>
    <row r="6" spans="1:15" ht="17.5">
      <c r="D6" s="26" t="s">
        <v>12</v>
      </c>
    </row>
    <row r="7" spans="1:15" ht="16.5">
      <c r="D7" s="20" t="s">
        <v>53</v>
      </c>
      <c r="E7" s="20"/>
      <c r="F7" s="20"/>
      <c r="G7" s="20"/>
      <c r="H7" s="20"/>
      <c r="I7" s="20"/>
      <c r="J7" s="20"/>
      <c r="K7" s="20"/>
      <c r="L7" s="20"/>
      <c r="M7" s="20"/>
      <c r="N7" s="20"/>
    </row>
    <row r="8" spans="1:15" ht="16.5">
      <c r="D8" s="20" t="s">
        <v>54</v>
      </c>
      <c r="E8" s="20"/>
      <c r="F8" s="20"/>
      <c r="G8" s="20"/>
      <c r="H8" s="20"/>
      <c r="I8" s="20"/>
      <c r="J8" s="20"/>
      <c r="K8" s="20"/>
      <c r="L8" s="20"/>
      <c r="M8" s="20"/>
      <c r="N8" s="20"/>
    </row>
    <row r="9" spans="1:15" ht="16.5">
      <c r="D9" s="20" t="s">
        <v>55</v>
      </c>
      <c r="E9" s="20"/>
      <c r="F9" s="20"/>
      <c r="G9" s="20"/>
      <c r="H9" s="20"/>
      <c r="I9" s="20"/>
      <c r="J9" s="20"/>
      <c r="K9" s="20"/>
      <c r="L9" s="20"/>
      <c r="M9" s="20"/>
      <c r="N9" s="20"/>
    </row>
    <row r="10" spans="1:15" ht="16.5">
      <c r="D10" s="20" t="s">
        <v>56</v>
      </c>
      <c r="E10" s="20"/>
      <c r="F10" s="20"/>
      <c r="G10" s="20"/>
      <c r="H10" s="20"/>
      <c r="I10" s="20"/>
      <c r="J10" s="20"/>
      <c r="K10" s="20"/>
      <c r="L10" s="20"/>
      <c r="M10" s="20"/>
      <c r="N10" s="20"/>
    </row>
    <row r="11" spans="1:15" ht="19">
      <c r="D11" s="20" t="s">
        <v>57</v>
      </c>
      <c r="E11" s="20"/>
      <c r="F11" s="20"/>
      <c r="G11" s="20"/>
      <c r="H11" s="20"/>
      <c r="I11" s="20"/>
      <c r="J11" s="20"/>
      <c r="K11" s="20"/>
      <c r="L11" s="20"/>
      <c r="M11" s="20"/>
      <c r="N11" s="20"/>
    </row>
    <row r="12" spans="1:15" ht="16.5">
      <c r="D12" s="20" t="s">
        <v>58</v>
      </c>
      <c r="E12" s="20"/>
      <c r="F12" s="20"/>
      <c r="G12" s="20"/>
      <c r="H12" s="20"/>
      <c r="I12" s="20"/>
      <c r="J12" s="20"/>
      <c r="K12" s="20"/>
      <c r="L12" s="20"/>
      <c r="M12" s="20"/>
      <c r="N12" s="20"/>
    </row>
    <row r="13" spans="1:15" ht="16.5">
      <c r="D13" s="20" t="s">
        <v>59</v>
      </c>
      <c r="E13" s="20"/>
      <c r="F13" s="20"/>
      <c r="G13" s="20"/>
      <c r="H13" s="20"/>
      <c r="I13" s="20"/>
      <c r="J13" s="20"/>
      <c r="K13" s="20"/>
      <c r="L13" s="20"/>
      <c r="M13" s="20"/>
      <c r="N13" s="20"/>
    </row>
    <row r="14" spans="1:15" ht="16.5">
      <c r="D14" s="20" t="s">
        <v>60</v>
      </c>
      <c r="E14" s="20"/>
      <c r="F14" s="20"/>
      <c r="G14" s="20"/>
      <c r="H14" s="20"/>
      <c r="I14" s="20"/>
      <c r="J14" s="20"/>
      <c r="K14" s="20"/>
      <c r="L14" s="20"/>
      <c r="M14" s="20"/>
      <c r="N14" s="20"/>
    </row>
    <row r="15" spans="1:15" ht="16.5">
      <c r="D15" s="20" t="s">
        <v>32</v>
      </c>
      <c r="E15" s="126"/>
      <c r="F15" s="126"/>
      <c r="G15" s="126"/>
      <c r="H15" s="20"/>
      <c r="I15" s="20"/>
      <c r="J15" s="20"/>
      <c r="K15" s="20"/>
      <c r="L15" s="20"/>
      <c r="M15" s="20"/>
      <c r="N15" s="20"/>
    </row>
    <row r="16" spans="1:15" ht="16.5">
      <c r="D16" s="20" t="s">
        <v>33</v>
      </c>
      <c r="E16" s="126"/>
      <c r="F16" s="126"/>
      <c r="G16" s="126"/>
      <c r="H16" s="20"/>
      <c r="I16" s="20"/>
      <c r="J16" s="20"/>
      <c r="K16" s="20"/>
      <c r="L16" s="20"/>
      <c r="M16" s="20"/>
      <c r="N16" s="20"/>
    </row>
    <row r="17" spans="1:15" ht="16.5">
      <c r="D17" s="20" t="s">
        <v>34</v>
      </c>
      <c r="E17" s="126"/>
      <c r="F17" s="126"/>
      <c r="G17" s="126"/>
      <c r="H17" s="20"/>
      <c r="I17" s="20"/>
      <c r="J17" s="20"/>
      <c r="K17" s="20"/>
      <c r="L17" s="20"/>
      <c r="M17" s="20"/>
      <c r="N17" s="20"/>
    </row>
    <row r="18" spans="1:15" ht="16.5">
      <c r="D18" s="20" t="s">
        <v>35</v>
      </c>
      <c r="E18" s="20"/>
      <c r="F18" s="20"/>
      <c r="G18" s="20"/>
      <c r="H18" s="20"/>
      <c r="I18" s="20"/>
      <c r="J18" s="20"/>
      <c r="K18" s="20"/>
      <c r="L18" s="20"/>
      <c r="M18" s="20"/>
      <c r="N18" s="20"/>
    </row>
    <row r="19" spans="1:15">
      <c r="D19" s="183" t="s">
        <v>61</v>
      </c>
      <c r="E19" s="185"/>
      <c r="F19" s="185"/>
      <c r="G19" s="185"/>
      <c r="H19" s="185"/>
      <c r="I19" s="185"/>
      <c r="J19" s="185"/>
      <c r="K19" s="185"/>
      <c r="L19" s="185"/>
      <c r="M19" s="185"/>
      <c r="N19" s="185"/>
      <c r="O19" s="185"/>
    </row>
    <row r="20" spans="1:15" ht="28" customHeight="1">
      <c r="D20" s="185"/>
      <c r="E20" s="185"/>
      <c r="F20" s="185"/>
      <c r="G20" s="185"/>
      <c r="H20" s="185"/>
      <c r="I20" s="185"/>
      <c r="J20" s="185"/>
      <c r="K20" s="185"/>
      <c r="L20" s="185"/>
      <c r="M20" s="185"/>
      <c r="N20" s="185"/>
      <c r="O20" s="185"/>
    </row>
    <row r="21" spans="1:15" ht="16.5">
      <c r="D21" s="20"/>
      <c r="E21" s="20"/>
      <c r="F21" s="20"/>
      <c r="G21" s="20"/>
      <c r="H21" s="20"/>
      <c r="I21" s="20"/>
      <c r="J21" s="20"/>
      <c r="K21" s="20"/>
      <c r="L21" s="20"/>
      <c r="M21" s="20"/>
      <c r="N21" s="20"/>
    </row>
    <row r="22" spans="1:15" customFormat="1" ht="16.5">
      <c r="A22" s="2"/>
      <c r="B22" s="2"/>
      <c r="C22" s="2"/>
      <c r="D22" s="20"/>
      <c r="E22" s="20"/>
      <c r="F22" s="20"/>
      <c r="G22" s="20"/>
      <c r="H22" s="20"/>
      <c r="I22" s="20"/>
      <c r="J22" s="20"/>
      <c r="K22" s="20"/>
      <c r="L22" s="20"/>
      <c r="M22" s="20"/>
      <c r="N22" s="20"/>
      <c r="O22" s="2"/>
    </row>
    <row r="23" spans="1:15" customFormat="1" ht="16.5">
      <c r="A23" s="2"/>
      <c r="B23" s="2"/>
      <c r="C23" s="2"/>
      <c r="D23" s="20"/>
      <c r="E23" s="20"/>
      <c r="F23" s="20"/>
      <c r="G23" s="20"/>
      <c r="H23" s="20"/>
      <c r="I23" s="20"/>
      <c r="J23" s="20"/>
      <c r="K23" s="20"/>
      <c r="L23" s="20"/>
      <c r="M23" s="20"/>
      <c r="N23" s="20"/>
      <c r="O23" s="2"/>
    </row>
    <row r="24" spans="1:15" s="1" customFormat="1" ht="25" customHeight="1">
      <c r="A24" s="22"/>
      <c r="B24" s="22"/>
      <c r="C24" s="22"/>
      <c r="D24" s="23" t="s">
        <v>62</v>
      </c>
      <c r="E24" s="24"/>
      <c r="F24" s="24"/>
      <c r="G24" s="25"/>
      <c r="H24" s="25"/>
      <c r="I24" s="25"/>
      <c r="J24" s="25"/>
      <c r="K24" s="25"/>
      <c r="L24" s="25"/>
      <c r="M24" s="25"/>
      <c r="N24" s="29"/>
      <c r="O24" s="29"/>
    </row>
    <row r="25" spans="1:15" ht="17.5">
      <c r="A25" s="20"/>
      <c r="B25" s="20"/>
      <c r="C25" s="20"/>
      <c r="D25" s="26" t="s">
        <v>10</v>
      </c>
      <c r="E25" s="20"/>
      <c r="F25" s="20"/>
      <c r="G25" s="20"/>
      <c r="H25" s="20"/>
      <c r="I25" s="20"/>
      <c r="J25" s="20"/>
      <c r="K25" s="20"/>
      <c r="L25" s="20"/>
      <c r="M25" s="20"/>
      <c r="N25" s="20"/>
      <c r="O25" s="20"/>
    </row>
    <row r="26" spans="1:15" ht="16.5">
      <c r="A26" s="20"/>
      <c r="B26" s="20"/>
      <c r="C26" s="20"/>
      <c r="D26" s="20" t="s">
        <v>63</v>
      </c>
      <c r="E26" s="20"/>
      <c r="F26" s="20"/>
      <c r="G26" s="20"/>
      <c r="H26" s="20"/>
      <c r="I26" s="20"/>
      <c r="J26" s="20"/>
      <c r="K26" s="20"/>
      <c r="L26" s="20"/>
      <c r="M26" s="20"/>
      <c r="N26" s="20"/>
      <c r="O26" s="20"/>
    </row>
    <row r="27" spans="1:15" ht="17.5">
      <c r="A27" s="20"/>
      <c r="B27" s="20"/>
      <c r="C27" s="20"/>
      <c r="D27" s="26" t="s">
        <v>12</v>
      </c>
      <c r="E27" s="20"/>
      <c r="F27" s="20"/>
      <c r="G27" s="20"/>
      <c r="H27" s="20"/>
      <c r="I27" s="20"/>
      <c r="J27" s="20"/>
      <c r="K27" s="20"/>
      <c r="L27" s="20"/>
      <c r="M27" s="20"/>
      <c r="N27" s="20"/>
      <c r="O27" s="20"/>
    </row>
    <row r="28" spans="1:15" ht="16.5">
      <c r="A28" s="20"/>
      <c r="B28" s="20"/>
      <c r="C28" s="20"/>
      <c r="D28" s="20" t="s">
        <v>64</v>
      </c>
      <c r="E28" s="20"/>
      <c r="F28" s="20"/>
      <c r="G28" s="20"/>
      <c r="H28" s="20"/>
      <c r="I28" s="20"/>
      <c r="J28" s="20"/>
      <c r="K28" s="20"/>
      <c r="L28" s="20"/>
      <c r="M28" s="20"/>
      <c r="N28" s="20"/>
      <c r="O28" s="20"/>
    </row>
    <row r="29" spans="1:15" ht="16.5">
      <c r="A29" s="20"/>
      <c r="B29" s="20"/>
      <c r="C29" s="20"/>
      <c r="D29" s="20" t="s">
        <v>65</v>
      </c>
      <c r="E29" s="20"/>
      <c r="F29" s="20"/>
      <c r="G29" s="20"/>
      <c r="H29" s="20"/>
      <c r="I29" s="20"/>
      <c r="J29" s="20"/>
      <c r="K29" s="20"/>
      <c r="L29" s="20"/>
      <c r="M29" s="20"/>
      <c r="N29" s="20"/>
      <c r="O29" s="20"/>
    </row>
    <row r="30" spans="1:15" ht="16.5">
      <c r="A30" s="20"/>
      <c r="B30" s="20"/>
      <c r="C30" s="20"/>
      <c r="D30" s="20" t="s">
        <v>66</v>
      </c>
      <c r="E30" s="20"/>
      <c r="F30" s="20"/>
      <c r="G30" s="20"/>
      <c r="H30" s="20"/>
      <c r="I30" s="20"/>
      <c r="J30" s="20"/>
      <c r="K30" s="20"/>
      <c r="L30" s="20"/>
      <c r="M30" s="20"/>
      <c r="N30" s="20"/>
      <c r="O30" s="20"/>
    </row>
    <row r="31" spans="1:15" ht="16.5">
      <c r="A31" s="20"/>
      <c r="B31" s="20"/>
      <c r="C31" s="20"/>
      <c r="D31" s="20" t="s">
        <v>67</v>
      </c>
      <c r="E31" s="20"/>
      <c r="F31" s="20"/>
      <c r="G31" s="20"/>
      <c r="H31" s="20"/>
      <c r="I31" s="20"/>
      <c r="J31" s="20"/>
      <c r="K31" s="20"/>
      <c r="L31" s="20"/>
      <c r="M31" s="20"/>
      <c r="N31" s="20"/>
      <c r="O31" s="20"/>
    </row>
    <row r="32" spans="1:15" ht="19">
      <c r="A32" s="20"/>
      <c r="B32" s="20"/>
      <c r="C32" s="20"/>
      <c r="D32" s="20" t="s">
        <v>68</v>
      </c>
      <c r="E32" s="20"/>
      <c r="F32" s="20"/>
      <c r="G32" s="20"/>
      <c r="H32" s="20"/>
      <c r="I32" s="20"/>
      <c r="J32" s="20"/>
      <c r="K32" s="20"/>
      <c r="L32" s="20"/>
      <c r="M32" s="20"/>
      <c r="N32" s="20"/>
      <c r="O32" s="20"/>
    </row>
    <row r="33" spans="1:15" ht="16.5">
      <c r="A33" s="20"/>
      <c r="B33" s="20"/>
      <c r="C33" s="20"/>
      <c r="D33" s="20" t="s">
        <v>69</v>
      </c>
      <c r="E33" s="20"/>
      <c r="F33" s="20"/>
      <c r="G33" s="20"/>
      <c r="H33" s="20"/>
      <c r="I33" s="20"/>
      <c r="J33" s="20"/>
      <c r="K33" s="20"/>
      <c r="L33" s="20"/>
      <c r="M33" s="20"/>
      <c r="N33" s="20"/>
      <c r="O33" s="20"/>
    </row>
    <row r="34" spans="1:15" ht="16.5">
      <c r="A34" s="20"/>
      <c r="B34" s="20"/>
      <c r="C34" s="20"/>
      <c r="D34" s="20" t="s">
        <v>70</v>
      </c>
      <c r="E34" s="20"/>
      <c r="F34" s="20"/>
      <c r="G34" s="20"/>
      <c r="H34" s="20"/>
      <c r="I34" s="20"/>
      <c r="J34" s="20"/>
      <c r="K34" s="20"/>
      <c r="L34" s="20"/>
      <c r="M34" s="20"/>
      <c r="N34" s="20"/>
      <c r="O34" s="20"/>
    </row>
    <row r="35" spans="1:15" ht="16.5">
      <c r="A35" s="20"/>
      <c r="B35" s="20"/>
      <c r="C35" s="20"/>
      <c r="D35" s="20" t="s">
        <v>35</v>
      </c>
      <c r="E35" s="20"/>
      <c r="F35" s="20"/>
      <c r="G35" s="20"/>
      <c r="H35" s="20"/>
      <c r="I35" s="20"/>
      <c r="J35" s="20"/>
      <c r="K35" s="20"/>
      <c r="L35" s="20"/>
      <c r="M35" s="20"/>
      <c r="N35" s="20"/>
      <c r="O35" s="20"/>
    </row>
    <row r="36" spans="1:15" ht="16.5">
      <c r="A36" s="20"/>
      <c r="B36" s="20"/>
      <c r="C36" s="20"/>
      <c r="D36" s="20" t="s">
        <v>71</v>
      </c>
      <c r="E36" s="20"/>
      <c r="F36" s="20"/>
      <c r="G36" s="20"/>
      <c r="H36" s="20"/>
      <c r="I36" s="20"/>
      <c r="J36" s="20"/>
      <c r="K36" s="20"/>
      <c r="L36" s="20"/>
      <c r="M36" s="20"/>
      <c r="N36" s="20"/>
      <c r="O36" s="20"/>
    </row>
    <row r="37" spans="1:15" ht="16.5">
      <c r="A37" s="20"/>
      <c r="B37" s="20"/>
      <c r="C37" s="20"/>
      <c r="D37" s="20"/>
      <c r="E37" s="20"/>
      <c r="F37" s="20"/>
      <c r="G37" s="20"/>
      <c r="H37" s="20"/>
      <c r="I37" s="20"/>
      <c r="J37" s="20"/>
      <c r="K37" s="20"/>
      <c r="L37" s="20"/>
      <c r="M37" s="20"/>
      <c r="N37" s="20"/>
      <c r="O37" s="20"/>
    </row>
    <row r="38" spans="1:15" ht="16.5">
      <c r="A38" s="20"/>
      <c r="B38" s="20"/>
      <c r="C38" s="20"/>
      <c r="D38" s="20"/>
      <c r="E38" s="20"/>
      <c r="F38" s="20"/>
      <c r="G38" s="20"/>
      <c r="H38" s="20"/>
      <c r="I38" s="20"/>
      <c r="J38" s="20"/>
      <c r="K38" s="20"/>
      <c r="L38" s="20"/>
      <c r="M38" s="20"/>
      <c r="N38" s="20"/>
      <c r="O38" s="20"/>
    </row>
    <row r="39" spans="1:15" ht="16.5">
      <c r="A39" s="20"/>
      <c r="B39" s="20"/>
      <c r="C39" s="20"/>
      <c r="D39" s="20"/>
      <c r="E39" s="20"/>
      <c r="F39" s="20"/>
      <c r="G39" s="20"/>
      <c r="H39" s="20"/>
      <c r="I39" s="20"/>
      <c r="J39" s="20"/>
      <c r="K39" s="20"/>
      <c r="L39" s="20"/>
      <c r="M39" s="20"/>
      <c r="N39" s="20"/>
      <c r="O39" s="20"/>
    </row>
    <row r="40" spans="1:15" ht="16.5">
      <c r="A40" s="20"/>
      <c r="B40" s="20"/>
      <c r="C40" s="20"/>
      <c r="D40" s="20"/>
      <c r="E40" s="20"/>
      <c r="F40" s="20"/>
      <c r="G40" s="20"/>
      <c r="H40" s="20"/>
      <c r="I40" s="20"/>
      <c r="J40" s="20"/>
      <c r="K40" s="20"/>
      <c r="L40" s="20"/>
      <c r="M40" s="20"/>
      <c r="N40" s="20"/>
      <c r="O40" s="20"/>
    </row>
    <row r="41" spans="1:15" customFormat="1" ht="16.5">
      <c r="A41" s="20"/>
      <c r="B41" s="20"/>
      <c r="C41" s="20"/>
      <c r="D41" s="20"/>
      <c r="E41" s="20"/>
      <c r="F41" s="20"/>
      <c r="G41" s="20"/>
      <c r="H41" s="20"/>
      <c r="I41" s="20"/>
      <c r="J41" s="20"/>
      <c r="K41" s="20"/>
      <c r="L41" s="20"/>
      <c r="M41" s="20"/>
      <c r="N41" s="20"/>
      <c r="O41" s="20"/>
    </row>
    <row r="42" spans="1:15" customFormat="1" ht="16.5">
      <c r="A42" s="20"/>
      <c r="B42" s="20"/>
      <c r="C42" s="20"/>
      <c r="D42" s="20"/>
      <c r="E42" s="20"/>
      <c r="F42" s="20"/>
      <c r="G42" s="20"/>
      <c r="H42" s="20"/>
      <c r="I42" s="20"/>
      <c r="J42" s="20"/>
      <c r="K42" s="20"/>
      <c r="L42" s="20"/>
      <c r="M42" s="20"/>
      <c r="N42" s="20"/>
      <c r="O42" s="20"/>
    </row>
    <row r="43" spans="1:15" s="1" customFormat="1" ht="25" customHeight="1">
      <c r="A43" s="22"/>
      <c r="B43" s="22"/>
      <c r="C43" s="22"/>
      <c r="D43" s="23" t="s">
        <v>72</v>
      </c>
      <c r="E43" s="24"/>
      <c r="F43" s="24"/>
      <c r="G43" s="25"/>
      <c r="H43" s="25"/>
      <c r="I43" s="25"/>
      <c r="J43" s="25"/>
      <c r="K43" s="25"/>
      <c r="L43" s="25"/>
      <c r="M43" s="25"/>
      <c r="N43" s="29"/>
      <c r="O43" s="29"/>
    </row>
    <row r="44" spans="1:15" ht="17.5">
      <c r="A44" s="20"/>
      <c r="B44" s="20"/>
      <c r="C44" s="20"/>
      <c r="D44" s="26" t="s">
        <v>23</v>
      </c>
      <c r="E44" s="20"/>
      <c r="F44" s="20"/>
      <c r="G44" s="20"/>
      <c r="H44" s="20"/>
      <c r="I44" s="20"/>
      <c r="J44" s="20"/>
      <c r="K44" s="20"/>
      <c r="L44" s="20"/>
      <c r="M44" s="20"/>
      <c r="N44" s="20"/>
      <c r="O44" s="20"/>
    </row>
    <row r="45" spans="1:15" ht="16.5">
      <c r="A45" s="20"/>
      <c r="B45" s="20"/>
      <c r="C45" s="20"/>
      <c r="D45" s="20" t="s">
        <v>73</v>
      </c>
      <c r="E45" s="20"/>
      <c r="F45" s="20"/>
      <c r="G45" s="20"/>
      <c r="H45" s="20"/>
      <c r="I45" s="20"/>
      <c r="J45" s="20"/>
      <c r="K45" s="20"/>
      <c r="L45" s="20"/>
      <c r="M45" s="20"/>
      <c r="N45" s="20"/>
      <c r="O45" s="20"/>
    </row>
    <row r="46" spans="1:15" ht="17.5">
      <c r="A46" s="20"/>
      <c r="B46" s="20"/>
      <c r="C46" s="20"/>
      <c r="D46" s="26" t="s">
        <v>12</v>
      </c>
      <c r="E46" s="20"/>
      <c r="F46" s="20"/>
      <c r="G46" s="20"/>
      <c r="H46" s="20"/>
      <c r="I46" s="20"/>
      <c r="J46" s="20"/>
      <c r="K46" s="20"/>
      <c r="L46" s="20"/>
      <c r="M46" s="20"/>
      <c r="N46" s="20"/>
      <c r="O46" s="20"/>
    </row>
    <row r="47" spans="1:15" ht="16.5">
      <c r="A47" s="20"/>
      <c r="B47" s="20"/>
      <c r="C47" s="20"/>
      <c r="D47" s="20" t="s">
        <v>74</v>
      </c>
      <c r="E47" s="20"/>
      <c r="F47" s="20"/>
      <c r="G47" s="20"/>
      <c r="H47" s="20"/>
      <c r="I47" s="20"/>
      <c r="J47" s="20"/>
      <c r="K47" s="20"/>
      <c r="L47" s="20"/>
      <c r="M47" s="20"/>
      <c r="N47" s="20"/>
      <c r="O47" s="20"/>
    </row>
    <row r="48" spans="1:15" ht="16.5">
      <c r="A48" s="20"/>
      <c r="B48" s="20"/>
      <c r="C48" s="20"/>
      <c r="D48" s="20" t="s">
        <v>54</v>
      </c>
      <c r="E48" s="20"/>
      <c r="F48" s="20"/>
      <c r="G48" s="20"/>
      <c r="H48" s="20"/>
      <c r="I48" s="20"/>
      <c r="J48" s="20"/>
      <c r="K48" s="20"/>
      <c r="L48" s="20"/>
      <c r="M48" s="20"/>
      <c r="N48" s="20"/>
      <c r="O48" s="20"/>
    </row>
    <row r="49" spans="1:15" ht="16.5">
      <c r="A49" s="20"/>
      <c r="B49" s="20"/>
      <c r="C49" s="20"/>
      <c r="D49" s="20" t="s">
        <v>27</v>
      </c>
      <c r="E49" s="20"/>
      <c r="F49" s="20"/>
      <c r="G49" s="20"/>
      <c r="H49" s="20"/>
      <c r="I49" s="20"/>
      <c r="J49" s="20"/>
      <c r="K49" s="20"/>
      <c r="L49" s="20"/>
      <c r="M49" s="20"/>
      <c r="N49" s="20"/>
      <c r="O49" s="20"/>
    </row>
    <row r="50" spans="1:15" ht="16.5">
      <c r="A50" s="20"/>
      <c r="B50" s="20"/>
      <c r="C50" s="20"/>
      <c r="D50" s="20" t="s">
        <v>75</v>
      </c>
      <c r="E50" s="20"/>
      <c r="F50" s="20"/>
      <c r="G50" s="20"/>
      <c r="H50" s="20"/>
      <c r="I50" s="20"/>
      <c r="J50" s="20"/>
      <c r="K50" s="20"/>
      <c r="L50" s="20"/>
      <c r="M50" s="20"/>
      <c r="N50" s="20"/>
      <c r="O50" s="20"/>
    </row>
    <row r="51" spans="1:15" ht="19">
      <c r="A51" s="20"/>
      <c r="B51" s="20"/>
      <c r="C51" s="20"/>
      <c r="D51" s="20" t="s">
        <v>76</v>
      </c>
      <c r="E51" s="20"/>
      <c r="F51" s="20"/>
      <c r="G51" s="20"/>
      <c r="H51" s="20"/>
      <c r="I51" s="20"/>
      <c r="J51" s="20"/>
      <c r="K51" s="20"/>
      <c r="L51" s="20"/>
      <c r="M51" s="20"/>
      <c r="N51" s="20"/>
      <c r="O51" s="20"/>
    </row>
    <row r="52" spans="1:15" ht="16.5">
      <c r="A52" s="20"/>
      <c r="B52" s="20"/>
      <c r="C52" s="20"/>
      <c r="D52" s="20" t="s">
        <v>77</v>
      </c>
      <c r="E52" s="20"/>
      <c r="F52" s="20"/>
      <c r="G52" s="20"/>
      <c r="H52" s="20"/>
      <c r="I52" s="20"/>
      <c r="J52" s="20"/>
      <c r="K52" s="20"/>
      <c r="L52" s="20"/>
      <c r="M52" s="20"/>
      <c r="N52" s="20"/>
      <c r="O52" s="20"/>
    </row>
    <row r="53" spans="1:15" ht="16.5">
      <c r="A53" s="20"/>
      <c r="B53" s="20"/>
      <c r="C53" s="20"/>
      <c r="D53" s="20" t="s">
        <v>78</v>
      </c>
      <c r="E53" s="20"/>
      <c r="F53" s="20"/>
      <c r="G53" s="20"/>
      <c r="H53" s="20"/>
      <c r="I53" s="20"/>
      <c r="J53" s="20"/>
      <c r="K53" s="20"/>
      <c r="L53" s="20"/>
      <c r="M53" s="20"/>
      <c r="N53" s="20"/>
      <c r="O53" s="20"/>
    </row>
    <row r="54" spans="1:15" ht="16.5">
      <c r="D54" s="20" t="s">
        <v>79</v>
      </c>
      <c r="E54" s="20"/>
      <c r="F54" s="20"/>
      <c r="G54" s="20"/>
      <c r="H54" s="20"/>
      <c r="I54" s="20"/>
      <c r="J54" s="20"/>
      <c r="K54" s="20"/>
      <c r="L54" s="20"/>
      <c r="M54" s="20"/>
      <c r="N54" s="20"/>
      <c r="O54" s="20"/>
    </row>
    <row r="55" spans="1:15" ht="16.5">
      <c r="D55" s="20" t="s">
        <v>49</v>
      </c>
      <c r="E55" s="20"/>
      <c r="F55" s="20"/>
      <c r="G55" s="20"/>
      <c r="H55" s="20"/>
      <c r="I55" s="20"/>
      <c r="J55" s="20"/>
      <c r="K55" s="20"/>
      <c r="L55" s="20"/>
      <c r="M55" s="20"/>
      <c r="N55" s="20"/>
      <c r="O55" s="20"/>
    </row>
    <row r="56" spans="1:15" ht="35" customHeight="1">
      <c r="D56" s="183" t="s">
        <v>80</v>
      </c>
      <c r="E56" s="183"/>
      <c r="F56" s="183"/>
      <c r="G56" s="183"/>
      <c r="H56" s="183"/>
      <c r="I56" s="183"/>
      <c r="J56" s="183"/>
      <c r="K56" s="183"/>
      <c r="L56" s="183"/>
      <c r="M56" s="183"/>
      <c r="N56" s="183"/>
      <c r="O56" s="183"/>
    </row>
    <row r="57" spans="1:15" ht="16.5">
      <c r="D57" s="20"/>
      <c r="E57" s="20"/>
      <c r="F57" s="20"/>
      <c r="G57" s="20"/>
      <c r="H57" s="20"/>
      <c r="I57" s="20"/>
      <c r="J57" s="20"/>
      <c r="K57" s="20"/>
      <c r="L57" s="20"/>
      <c r="M57" s="20"/>
      <c r="N57" s="20"/>
      <c r="O57" s="20"/>
    </row>
    <row r="71" spans="1:15" ht="30" customHeight="1">
      <c r="A71" s="12"/>
      <c r="B71" s="13" t="s">
        <v>7</v>
      </c>
      <c r="C71" s="14"/>
      <c r="D71" s="15"/>
      <c r="E71" s="15"/>
      <c r="F71" s="15"/>
      <c r="G71" s="15"/>
      <c r="H71" s="15"/>
      <c r="I71" s="15"/>
      <c r="J71" s="15"/>
      <c r="K71" s="15"/>
      <c r="L71" s="15"/>
      <c r="M71" s="15"/>
      <c r="N71" s="15"/>
      <c r="O71" s="16">
        <v>6</v>
      </c>
    </row>
  </sheetData>
  <mergeCells count="3">
    <mergeCell ref="H1:N1"/>
    <mergeCell ref="D56:O56"/>
    <mergeCell ref="D19:O20"/>
  </mergeCells>
  <hyperlinks>
    <hyperlink ref="B71" r:id="rId1" tooltip="http://www.Z43-cable.vn" xr:uid="{00000000-0004-0000-0200-000000000000}"/>
  </hyperlinks>
  <pageMargins left="0.47222222222222199" right="0.47222222222222199" top="0.118055555555556" bottom="5.9027777777777797E-2" header="0" footer="0"/>
  <pageSetup paperSize="9" scale="65" orientation="portrait" r:id="rId2"/>
  <colBreaks count="1" manualBreakCount="1">
    <brk id="15" max="87" man="1"/>
  </colBreaks>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N52"/>
  <sheetViews>
    <sheetView view="pageBreakPreview" topLeftCell="A33" zoomScale="85" zoomScaleNormal="85" zoomScalePageLayoutView="55" workbookViewId="0">
      <selection activeCell="U48" sqref="U48"/>
    </sheetView>
  </sheetViews>
  <sheetFormatPr defaultColWidth="9" defaultRowHeight="14"/>
  <cols>
    <col min="1" max="1" width="10.81640625" style="2" customWidth="1"/>
    <col min="2" max="2" width="12.453125" style="2" customWidth="1"/>
    <col min="3" max="14" width="9.90625" style="2" customWidth="1"/>
    <col min="15" max="16384" width="9" style="2"/>
  </cols>
  <sheetData>
    <row r="1" spans="1:14" ht="50" customHeight="1">
      <c r="A1" s="72" t="s">
        <v>81</v>
      </c>
      <c r="B1" s="68"/>
      <c r="C1" s="68"/>
      <c r="D1" s="68"/>
      <c r="E1" s="68"/>
      <c r="F1" s="68"/>
      <c r="G1" s="68"/>
      <c r="H1" s="68"/>
      <c r="I1" s="68"/>
      <c r="J1" s="179" t="s">
        <v>1</v>
      </c>
      <c r="K1" s="179"/>
      <c r="L1" s="179"/>
      <c r="M1" s="179"/>
    </row>
    <row r="2" spans="1:14" ht="45" customHeight="1">
      <c r="A2" s="205" t="s">
        <v>82</v>
      </c>
      <c r="B2" s="206"/>
      <c r="C2" s="206"/>
      <c r="D2" s="206"/>
      <c r="E2" s="206"/>
      <c r="F2" s="206"/>
      <c r="G2" s="206"/>
      <c r="H2" s="206"/>
      <c r="I2" s="206"/>
      <c r="J2" s="206"/>
      <c r="K2" s="206"/>
      <c r="L2" s="206"/>
      <c r="M2" s="206"/>
      <c r="N2" s="206"/>
    </row>
    <row r="3" spans="1:14" s="104" customFormat="1" ht="20" customHeight="1">
      <c r="A3" s="190" t="s">
        <v>83</v>
      </c>
      <c r="B3" s="191"/>
      <c r="C3" s="191" t="s">
        <v>84</v>
      </c>
      <c r="D3" s="191"/>
      <c r="E3" s="191"/>
      <c r="F3" s="191"/>
      <c r="G3" s="191"/>
      <c r="H3" s="191"/>
      <c r="I3" s="191"/>
      <c r="J3" s="191"/>
      <c r="K3" s="191"/>
      <c r="L3" s="191"/>
      <c r="M3" s="191"/>
      <c r="N3" s="207"/>
    </row>
    <row r="4" spans="1:14" s="104" customFormat="1" ht="25" customHeight="1">
      <c r="A4" s="192"/>
      <c r="B4" s="193"/>
      <c r="C4" s="199" t="s">
        <v>85</v>
      </c>
      <c r="D4" s="199"/>
      <c r="E4" s="199"/>
      <c r="F4" s="199"/>
      <c r="G4" s="199" t="s">
        <v>86</v>
      </c>
      <c r="H4" s="199"/>
      <c r="I4" s="199"/>
      <c r="J4" s="199"/>
      <c r="K4" s="199"/>
      <c r="L4" s="199"/>
      <c r="M4" s="199"/>
      <c r="N4" s="200"/>
    </row>
    <row r="5" spans="1:14" s="104" customFormat="1" ht="25" customHeight="1">
      <c r="A5" s="192"/>
      <c r="B5" s="193"/>
      <c r="C5" s="193" t="s">
        <v>87</v>
      </c>
      <c r="D5" s="193"/>
      <c r="E5" s="193" t="s">
        <v>88</v>
      </c>
      <c r="F5" s="193"/>
      <c r="G5" s="193" t="s">
        <v>89</v>
      </c>
      <c r="H5" s="193"/>
      <c r="I5" s="204" t="s">
        <v>90</v>
      </c>
      <c r="J5" s="204"/>
      <c r="K5" s="193" t="s">
        <v>87</v>
      </c>
      <c r="L5" s="193"/>
      <c r="M5" s="193"/>
      <c r="N5" s="198"/>
    </row>
    <row r="6" spans="1:14" s="104" customFormat="1" ht="25" customHeight="1">
      <c r="A6" s="192"/>
      <c r="B6" s="193"/>
      <c r="C6" s="193"/>
      <c r="D6" s="193"/>
      <c r="E6" s="193"/>
      <c r="F6" s="193"/>
      <c r="G6" s="193"/>
      <c r="H6" s="193"/>
      <c r="I6" s="204"/>
      <c r="J6" s="204"/>
      <c r="K6" s="199" t="s">
        <v>91</v>
      </c>
      <c r="L6" s="199"/>
      <c r="M6" s="199" t="s">
        <v>92</v>
      </c>
      <c r="N6" s="200"/>
    </row>
    <row r="7" spans="1:14" s="104" customFormat="1" ht="76" customHeight="1">
      <c r="A7" s="192"/>
      <c r="B7" s="193"/>
      <c r="C7" s="201"/>
      <c r="D7" s="202"/>
      <c r="E7" s="202"/>
      <c r="F7" s="202"/>
      <c r="G7" s="202"/>
      <c r="H7" s="202"/>
      <c r="I7" s="203"/>
      <c r="J7" s="203"/>
      <c r="K7" s="202"/>
      <c r="L7" s="202"/>
      <c r="M7" s="202"/>
      <c r="N7" s="202"/>
    </row>
    <row r="8" spans="1:14" s="104" customFormat="1" ht="25" customHeight="1">
      <c r="A8" s="192"/>
      <c r="B8" s="193"/>
      <c r="C8" s="105" t="s">
        <v>93</v>
      </c>
      <c r="D8" s="105" t="s">
        <v>94</v>
      </c>
      <c r="E8" s="105" t="s">
        <v>93</v>
      </c>
      <c r="F8" s="105" t="s">
        <v>94</v>
      </c>
      <c r="G8" s="105" t="s">
        <v>93</v>
      </c>
      <c r="H8" s="105" t="s">
        <v>94</v>
      </c>
      <c r="I8" s="121" t="s">
        <v>93</v>
      </c>
      <c r="J8" s="121" t="s">
        <v>94</v>
      </c>
      <c r="K8" s="105" t="s">
        <v>93</v>
      </c>
      <c r="L8" s="121" t="s">
        <v>94</v>
      </c>
      <c r="M8" s="105" t="s">
        <v>93</v>
      </c>
      <c r="N8" s="120" t="s">
        <v>94</v>
      </c>
    </row>
    <row r="9" spans="1:14" s="104" customFormat="1" ht="25" customHeight="1">
      <c r="A9" s="194" t="s">
        <v>95</v>
      </c>
      <c r="B9" s="195"/>
      <c r="C9" s="195" t="s">
        <v>96</v>
      </c>
      <c r="D9" s="195"/>
      <c r="E9" s="195"/>
      <c r="F9" s="195"/>
      <c r="G9" s="195"/>
      <c r="H9" s="195"/>
      <c r="I9" s="195"/>
      <c r="J9" s="195"/>
      <c r="K9" s="195"/>
      <c r="L9" s="195"/>
      <c r="M9" s="195"/>
      <c r="N9" s="196"/>
    </row>
    <row r="10" spans="1:14" ht="35" customHeight="1">
      <c r="A10" s="197">
        <v>1.5</v>
      </c>
      <c r="B10" s="197"/>
      <c r="C10" s="116">
        <v>24</v>
      </c>
      <c r="D10" s="116">
        <v>29</v>
      </c>
      <c r="E10" s="116">
        <v>22</v>
      </c>
      <c r="F10" s="116">
        <v>27</v>
      </c>
      <c r="G10" s="116" t="s">
        <v>97</v>
      </c>
      <c r="H10" s="116" t="s">
        <v>97</v>
      </c>
      <c r="I10" s="122" t="s">
        <v>97</v>
      </c>
      <c r="J10" s="122" t="s">
        <v>97</v>
      </c>
      <c r="K10" s="116" t="s">
        <v>97</v>
      </c>
      <c r="L10" s="122" t="s">
        <v>97</v>
      </c>
      <c r="M10" s="116" t="s">
        <v>97</v>
      </c>
      <c r="N10" s="116" t="s">
        <v>97</v>
      </c>
    </row>
    <row r="11" spans="1:14" ht="35" customHeight="1">
      <c r="A11" s="187">
        <v>2.5</v>
      </c>
      <c r="B11" s="187"/>
      <c r="C11" s="117">
        <v>34</v>
      </c>
      <c r="D11" s="117">
        <v>40</v>
      </c>
      <c r="E11" s="117">
        <v>31</v>
      </c>
      <c r="F11" s="117">
        <v>37</v>
      </c>
      <c r="G11" s="117" t="s">
        <v>97</v>
      </c>
      <c r="H11" s="117" t="s">
        <v>97</v>
      </c>
      <c r="I11" s="123" t="s">
        <v>97</v>
      </c>
      <c r="J11" s="123" t="s">
        <v>97</v>
      </c>
      <c r="K11" s="117" t="s">
        <v>97</v>
      </c>
      <c r="L11" s="123" t="s">
        <v>97</v>
      </c>
      <c r="M11" s="117" t="s">
        <v>97</v>
      </c>
      <c r="N11" s="117" t="s">
        <v>97</v>
      </c>
    </row>
    <row r="12" spans="1:14" ht="35" customHeight="1">
      <c r="A12" s="188">
        <v>4</v>
      </c>
      <c r="B12" s="188"/>
      <c r="C12" s="118">
        <v>45</v>
      </c>
      <c r="D12" s="118">
        <v>54</v>
      </c>
      <c r="E12" s="118">
        <v>41</v>
      </c>
      <c r="F12" s="118">
        <v>50</v>
      </c>
      <c r="G12" s="118" t="s">
        <v>97</v>
      </c>
      <c r="H12" s="118" t="s">
        <v>97</v>
      </c>
      <c r="I12" s="124" t="s">
        <v>97</v>
      </c>
      <c r="J12" s="124" t="s">
        <v>97</v>
      </c>
      <c r="K12" s="118" t="s">
        <v>97</v>
      </c>
      <c r="L12" s="124" t="s">
        <v>97</v>
      </c>
      <c r="M12" s="118" t="s">
        <v>97</v>
      </c>
      <c r="N12" s="118" t="s">
        <v>97</v>
      </c>
    </row>
    <row r="13" spans="1:14" ht="35" customHeight="1">
      <c r="A13" s="187">
        <v>6</v>
      </c>
      <c r="B13" s="187"/>
      <c r="C13" s="117">
        <v>58</v>
      </c>
      <c r="D13" s="117">
        <v>70</v>
      </c>
      <c r="E13" s="117">
        <v>53</v>
      </c>
      <c r="F13" s="117">
        <v>65</v>
      </c>
      <c r="G13" s="117" t="s">
        <v>97</v>
      </c>
      <c r="H13" s="117" t="s">
        <v>97</v>
      </c>
      <c r="I13" s="123" t="s">
        <v>97</v>
      </c>
      <c r="J13" s="123" t="s">
        <v>97</v>
      </c>
      <c r="K13" s="117" t="s">
        <v>97</v>
      </c>
      <c r="L13" s="123" t="s">
        <v>97</v>
      </c>
      <c r="M13" s="117" t="s">
        <v>97</v>
      </c>
      <c r="N13" s="117" t="s">
        <v>97</v>
      </c>
    </row>
    <row r="14" spans="1:14" ht="35" customHeight="1">
      <c r="A14" s="188">
        <v>10</v>
      </c>
      <c r="B14" s="188"/>
      <c r="C14" s="118">
        <v>76</v>
      </c>
      <c r="D14" s="118">
        <v>69</v>
      </c>
      <c r="E14" s="118">
        <v>73</v>
      </c>
      <c r="F14" s="118">
        <v>90</v>
      </c>
      <c r="G14" s="118" t="s">
        <v>97</v>
      </c>
      <c r="H14" s="118" t="s">
        <v>97</v>
      </c>
      <c r="I14" s="124" t="s">
        <v>97</v>
      </c>
      <c r="J14" s="124" t="s">
        <v>97</v>
      </c>
      <c r="K14" s="118" t="s">
        <v>97</v>
      </c>
      <c r="L14" s="124" t="s">
        <v>97</v>
      </c>
      <c r="M14" s="118" t="s">
        <v>97</v>
      </c>
      <c r="N14" s="118" t="s">
        <v>97</v>
      </c>
    </row>
    <row r="15" spans="1:14" ht="35" customHeight="1">
      <c r="A15" s="187">
        <v>16</v>
      </c>
      <c r="B15" s="187"/>
      <c r="C15" s="117">
        <v>101</v>
      </c>
      <c r="D15" s="117">
        <v>129</v>
      </c>
      <c r="E15" s="117">
        <v>99</v>
      </c>
      <c r="F15" s="117">
        <v>121</v>
      </c>
      <c r="G15" s="117" t="s">
        <v>97</v>
      </c>
      <c r="H15" s="117" t="s">
        <v>97</v>
      </c>
      <c r="I15" s="123" t="s">
        <v>97</v>
      </c>
      <c r="J15" s="123" t="s">
        <v>97</v>
      </c>
      <c r="K15" s="117" t="s">
        <v>97</v>
      </c>
      <c r="L15" s="123" t="s">
        <v>97</v>
      </c>
      <c r="M15" s="117" t="s">
        <v>97</v>
      </c>
      <c r="N15" s="117" t="s">
        <v>97</v>
      </c>
    </row>
    <row r="16" spans="1:14" ht="35" customHeight="1">
      <c r="A16" s="188">
        <v>25</v>
      </c>
      <c r="B16" s="188"/>
      <c r="C16" s="118">
        <v>135</v>
      </c>
      <c r="D16" s="118">
        <v>172</v>
      </c>
      <c r="E16" s="118">
        <v>131</v>
      </c>
      <c r="F16" s="118">
        <v>161</v>
      </c>
      <c r="G16" s="118">
        <v>110</v>
      </c>
      <c r="H16" s="118">
        <v>135</v>
      </c>
      <c r="I16" s="124">
        <v>114</v>
      </c>
      <c r="J16" s="124">
        <v>151</v>
      </c>
      <c r="K16" s="118">
        <v>146</v>
      </c>
      <c r="L16" s="124">
        <v>182</v>
      </c>
      <c r="M16" s="118">
        <v>130</v>
      </c>
      <c r="N16" s="118">
        <v>161</v>
      </c>
    </row>
    <row r="17" spans="1:14" ht="35" customHeight="1">
      <c r="A17" s="187">
        <v>35</v>
      </c>
      <c r="B17" s="187"/>
      <c r="C17" s="117">
        <v>169</v>
      </c>
      <c r="D17" s="117">
        <v>214</v>
      </c>
      <c r="E17" s="117">
        <v>162</v>
      </c>
      <c r="F17" s="117">
        <v>200</v>
      </c>
      <c r="G17" s="117">
        <v>137</v>
      </c>
      <c r="H17" s="117">
        <v>169</v>
      </c>
      <c r="I17" s="123">
        <v>143</v>
      </c>
      <c r="J17" s="123">
        <v>176</v>
      </c>
      <c r="K17" s="117">
        <v>181</v>
      </c>
      <c r="L17" s="123">
        <v>226</v>
      </c>
      <c r="M17" s="117">
        <v>162</v>
      </c>
      <c r="N17" s="117">
        <v>201</v>
      </c>
    </row>
    <row r="18" spans="1:14" ht="35" customHeight="1">
      <c r="A18" s="188">
        <v>50</v>
      </c>
      <c r="B18" s="188"/>
      <c r="C18" s="118">
        <v>207</v>
      </c>
      <c r="D18" s="118">
        <v>259</v>
      </c>
      <c r="E18" s="118">
        <v>196</v>
      </c>
      <c r="F18" s="118">
        <v>242</v>
      </c>
      <c r="G18" s="118">
        <v>167</v>
      </c>
      <c r="H18" s="118">
        <v>207</v>
      </c>
      <c r="I18" s="124">
        <v>174</v>
      </c>
      <c r="J18" s="124">
        <v>216</v>
      </c>
      <c r="K18" s="118">
        <v>219</v>
      </c>
      <c r="L18" s="124">
        <v>275</v>
      </c>
      <c r="M18" s="118">
        <v>197</v>
      </c>
      <c r="N18" s="118">
        <v>246</v>
      </c>
    </row>
    <row r="19" spans="1:14" ht="35" customHeight="1">
      <c r="A19" s="187">
        <v>70</v>
      </c>
      <c r="B19" s="187"/>
      <c r="C19" s="117">
        <v>262</v>
      </c>
      <c r="D19" s="117">
        <v>332</v>
      </c>
      <c r="E19" s="117">
        <v>251</v>
      </c>
      <c r="F19" s="117">
        <v>310</v>
      </c>
      <c r="G19" s="117">
        <v>216</v>
      </c>
      <c r="H19" s="117">
        <v>268</v>
      </c>
      <c r="I19" s="123">
        <v>225</v>
      </c>
      <c r="J19" s="123">
        <v>279</v>
      </c>
      <c r="K19" s="117">
        <v>281</v>
      </c>
      <c r="L19" s="123">
        <v>353</v>
      </c>
      <c r="M19" s="117">
        <v>254</v>
      </c>
      <c r="N19" s="117">
        <v>318</v>
      </c>
    </row>
    <row r="20" spans="1:14" ht="35" customHeight="1">
      <c r="A20" s="188">
        <v>95</v>
      </c>
      <c r="B20" s="188"/>
      <c r="C20" s="118">
        <v>325</v>
      </c>
      <c r="D20" s="118">
        <v>403</v>
      </c>
      <c r="E20" s="118">
        <v>304</v>
      </c>
      <c r="F20" s="118">
        <v>377</v>
      </c>
      <c r="G20" s="118">
        <v>264</v>
      </c>
      <c r="H20" s="118">
        <v>328</v>
      </c>
      <c r="I20" s="124">
        <v>275</v>
      </c>
      <c r="J20" s="124">
        <v>342</v>
      </c>
      <c r="K20" s="118">
        <v>341</v>
      </c>
      <c r="L20" s="124">
        <v>430</v>
      </c>
      <c r="M20" s="118">
        <v>311</v>
      </c>
      <c r="N20" s="118">
        <v>389</v>
      </c>
    </row>
    <row r="21" spans="1:14" ht="35" customHeight="1">
      <c r="A21" s="187">
        <v>120</v>
      </c>
      <c r="B21" s="187"/>
      <c r="C21" s="117">
        <v>379</v>
      </c>
      <c r="D21" s="117">
        <v>468</v>
      </c>
      <c r="E21" s="117">
        <v>352</v>
      </c>
      <c r="F21" s="117">
        <v>437</v>
      </c>
      <c r="G21" s="117">
        <v>308</v>
      </c>
      <c r="H21" s="117">
        <v>383</v>
      </c>
      <c r="I21" s="123">
        <v>321</v>
      </c>
      <c r="J21" s="123">
        <v>400</v>
      </c>
      <c r="K21" s="117">
        <v>396</v>
      </c>
      <c r="L21" s="123">
        <v>500</v>
      </c>
      <c r="M21" s="117">
        <v>362</v>
      </c>
      <c r="N21" s="117">
        <v>454</v>
      </c>
    </row>
    <row r="22" spans="1:14" ht="35" customHeight="1">
      <c r="A22" s="188">
        <v>150</v>
      </c>
      <c r="B22" s="188"/>
      <c r="C22" s="118">
        <v>435</v>
      </c>
      <c r="D22" s="118">
        <v>539</v>
      </c>
      <c r="E22" s="118">
        <v>406</v>
      </c>
      <c r="F22" s="118">
        <v>504</v>
      </c>
      <c r="G22" s="118">
        <v>356</v>
      </c>
      <c r="H22" s="118">
        <v>444</v>
      </c>
      <c r="I22" s="124">
        <v>372</v>
      </c>
      <c r="J22" s="124">
        <v>464</v>
      </c>
      <c r="K22" s="118">
        <v>456</v>
      </c>
      <c r="L22" s="124">
        <v>577</v>
      </c>
      <c r="M22" s="118">
        <v>419</v>
      </c>
      <c r="N22" s="118">
        <v>527</v>
      </c>
    </row>
    <row r="23" spans="1:14" ht="35" customHeight="1">
      <c r="A23" s="187">
        <v>185</v>
      </c>
      <c r="B23" s="187"/>
      <c r="C23" s="117">
        <v>504</v>
      </c>
      <c r="D23" s="117">
        <v>615</v>
      </c>
      <c r="E23" s="117">
        <v>463</v>
      </c>
      <c r="F23" s="117">
        <v>575</v>
      </c>
      <c r="G23" s="117">
        <v>409</v>
      </c>
      <c r="H23" s="117">
        <v>510</v>
      </c>
      <c r="I23" s="123">
        <v>427</v>
      </c>
      <c r="J23" s="123">
        <v>533</v>
      </c>
      <c r="K23" s="117">
        <v>521</v>
      </c>
      <c r="L23" s="123">
        <v>661</v>
      </c>
      <c r="M23" s="117">
        <v>480</v>
      </c>
      <c r="N23" s="117">
        <v>605</v>
      </c>
    </row>
    <row r="24" spans="1:14" ht="35" customHeight="1">
      <c r="A24" s="188">
        <v>240</v>
      </c>
      <c r="B24" s="188"/>
      <c r="C24" s="118">
        <v>562</v>
      </c>
      <c r="D24" s="118">
        <v>727</v>
      </c>
      <c r="E24" s="118">
        <v>546</v>
      </c>
      <c r="F24" s="118">
        <v>679</v>
      </c>
      <c r="G24" s="118">
        <v>485</v>
      </c>
      <c r="H24" s="118">
        <v>607</v>
      </c>
      <c r="I24" s="124">
        <v>507</v>
      </c>
      <c r="J24" s="124">
        <v>634</v>
      </c>
      <c r="K24" s="118">
        <v>615</v>
      </c>
      <c r="L24" s="124">
        <v>781</v>
      </c>
      <c r="M24" s="118">
        <v>569</v>
      </c>
      <c r="N24" s="118">
        <v>719</v>
      </c>
    </row>
    <row r="25" spans="1:14" ht="35" customHeight="1">
      <c r="A25" s="189">
        <v>300</v>
      </c>
      <c r="B25" s="189"/>
      <c r="C25" s="119">
        <v>697</v>
      </c>
      <c r="D25" s="119">
        <v>838</v>
      </c>
      <c r="E25" s="119">
        <v>629</v>
      </c>
      <c r="F25" s="119">
        <v>783</v>
      </c>
      <c r="G25" s="119">
        <v>561</v>
      </c>
      <c r="H25" s="119">
        <v>703</v>
      </c>
      <c r="I25" s="125">
        <v>587</v>
      </c>
      <c r="J25" s="125">
        <v>736</v>
      </c>
      <c r="K25" s="119">
        <v>709</v>
      </c>
      <c r="L25" s="125">
        <v>902</v>
      </c>
      <c r="M25" s="119">
        <v>659</v>
      </c>
      <c r="N25" s="119">
        <v>833</v>
      </c>
    </row>
    <row r="27" spans="1:14">
      <c r="A27" s="186" t="s">
        <v>98</v>
      </c>
      <c r="B27" s="186"/>
      <c r="C27" s="186"/>
      <c r="D27" s="186"/>
      <c r="E27" s="186"/>
      <c r="F27" s="186"/>
      <c r="G27" s="186"/>
      <c r="H27" s="186"/>
      <c r="I27" s="186"/>
      <c r="J27" s="186"/>
      <c r="K27" s="186"/>
      <c r="L27" s="186"/>
      <c r="M27" s="186"/>
      <c r="N27" s="186"/>
    </row>
    <row r="28" spans="1:14">
      <c r="A28" s="186"/>
      <c r="B28" s="186"/>
      <c r="C28" s="186"/>
      <c r="D28" s="186"/>
      <c r="E28" s="186"/>
      <c r="F28" s="186"/>
      <c r="G28" s="186"/>
      <c r="H28" s="186"/>
      <c r="I28" s="186"/>
      <c r="J28" s="186"/>
      <c r="K28" s="186"/>
      <c r="L28" s="186"/>
      <c r="M28" s="186"/>
      <c r="N28" s="186"/>
    </row>
    <row r="29" spans="1:14">
      <c r="A29" s="186"/>
      <c r="B29" s="186"/>
      <c r="C29" s="186"/>
      <c r="D29" s="186"/>
      <c r="E29" s="186"/>
      <c r="F29" s="186"/>
      <c r="G29" s="186"/>
      <c r="H29" s="186"/>
      <c r="I29" s="186"/>
      <c r="J29" s="186"/>
      <c r="K29" s="186"/>
      <c r="L29" s="186"/>
      <c r="M29" s="186"/>
      <c r="N29" s="186"/>
    </row>
    <row r="52" spans="1:14" ht="30" customHeight="1">
      <c r="A52" s="12"/>
      <c r="B52" s="13" t="s">
        <v>7</v>
      </c>
      <c r="C52" s="14"/>
      <c r="D52" s="14"/>
      <c r="E52" s="14"/>
      <c r="F52" s="14"/>
      <c r="G52" s="14"/>
      <c r="H52" s="14"/>
      <c r="I52" s="14"/>
      <c r="J52" s="14"/>
      <c r="K52" s="14"/>
      <c r="L52" s="14"/>
      <c r="M52" s="14"/>
      <c r="N52" s="16">
        <v>7</v>
      </c>
    </row>
  </sheetData>
  <mergeCells count="38">
    <mergeCell ref="J1:M1"/>
    <mergeCell ref="A2:N2"/>
    <mergeCell ref="C3:N3"/>
    <mergeCell ref="C4:F4"/>
    <mergeCell ref="G4:N4"/>
    <mergeCell ref="K5:N5"/>
    <mergeCell ref="K6:L6"/>
    <mergeCell ref="M6:N6"/>
    <mergeCell ref="C7:D7"/>
    <mergeCell ref="E7:F7"/>
    <mergeCell ref="G7:H7"/>
    <mergeCell ref="I7:J7"/>
    <mergeCell ref="K7:L7"/>
    <mergeCell ref="M7:N7"/>
    <mergeCell ref="E5:F6"/>
    <mergeCell ref="G5:H6"/>
    <mergeCell ref="I5:J6"/>
    <mergeCell ref="A9:B9"/>
    <mergeCell ref="C9:N9"/>
    <mergeCell ref="A10:B10"/>
    <mergeCell ref="A11:B11"/>
    <mergeCell ref="A12:B12"/>
    <mergeCell ref="A27:N29"/>
    <mergeCell ref="A23:B23"/>
    <mergeCell ref="A24:B24"/>
    <mergeCell ref="A25:B25"/>
    <mergeCell ref="A3:B8"/>
    <mergeCell ref="C5:D6"/>
    <mergeCell ref="A18:B18"/>
    <mergeCell ref="A19:B19"/>
    <mergeCell ref="A20:B20"/>
    <mergeCell ref="A21:B21"/>
    <mergeCell ref="A22:B22"/>
    <mergeCell ref="A13:B13"/>
    <mergeCell ref="A14:B14"/>
    <mergeCell ref="A15:B15"/>
    <mergeCell ref="A16:B16"/>
    <mergeCell ref="A17:B17"/>
  </mergeCells>
  <hyperlinks>
    <hyperlink ref="B52" r:id="rId1" tooltip="http://www.Z43-cable.vn" xr:uid="{00000000-0004-0000-0300-000000000000}"/>
  </hyperlinks>
  <pageMargins left="0.47222222222222199" right="0.47222222222222199" top="0.118055555555556" bottom="5.9027777777777797E-2" header="0" footer="0"/>
  <pageSetup paperSize="9" scale="65" orientation="portrait" r:id="rId2"/>
  <colBreaks count="1" manualBreakCount="1">
    <brk id="14" max="60" man="1"/>
  </colBreaks>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N57"/>
  <sheetViews>
    <sheetView view="pageBreakPreview" topLeftCell="A23" zoomScale="85" zoomScaleNormal="85" workbookViewId="0">
      <selection activeCell="U48" sqref="U48"/>
    </sheetView>
  </sheetViews>
  <sheetFormatPr defaultColWidth="9" defaultRowHeight="14"/>
  <cols>
    <col min="1" max="1" width="10.81640625" style="2" customWidth="1"/>
    <col min="2" max="2" width="12.453125" style="2" customWidth="1"/>
    <col min="3" max="14" width="9.90625" style="2" customWidth="1"/>
    <col min="15" max="16384" width="9" style="2"/>
  </cols>
  <sheetData>
    <row r="1" spans="1:14" ht="50" customHeight="1">
      <c r="A1" s="72" t="s">
        <v>81</v>
      </c>
      <c r="B1" s="68"/>
      <c r="C1" s="68"/>
      <c r="D1" s="68"/>
      <c r="E1" s="68"/>
      <c r="F1" s="68"/>
      <c r="G1" s="68"/>
      <c r="H1" s="68"/>
      <c r="I1" s="68"/>
      <c r="J1" s="179" t="s">
        <v>1</v>
      </c>
      <c r="K1" s="179"/>
      <c r="L1" s="179"/>
      <c r="M1" s="179"/>
    </row>
    <row r="2" spans="1:14" ht="45" customHeight="1">
      <c r="A2" s="205" t="s">
        <v>99</v>
      </c>
      <c r="B2" s="206"/>
      <c r="C2" s="206"/>
      <c r="D2" s="206"/>
      <c r="E2" s="206"/>
      <c r="F2" s="206"/>
      <c r="G2" s="206"/>
      <c r="H2" s="206"/>
      <c r="I2" s="206"/>
      <c r="J2" s="206"/>
      <c r="K2" s="206"/>
      <c r="L2" s="206"/>
      <c r="M2" s="206"/>
      <c r="N2" s="206"/>
    </row>
    <row r="3" spans="1:14" s="104" customFormat="1" ht="20" customHeight="1">
      <c r="A3" s="221" t="s">
        <v>83</v>
      </c>
      <c r="B3" s="217"/>
      <c r="C3" s="217" t="s">
        <v>84</v>
      </c>
      <c r="D3" s="217"/>
      <c r="E3" s="217"/>
      <c r="F3" s="217"/>
      <c r="G3" s="217"/>
      <c r="H3" s="217"/>
      <c r="I3" s="217"/>
      <c r="J3" s="217"/>
      <c r="K3" s="217"/>
      <c r="L3" s="217"/>
      <c r="M3" s="217"/>
      <c r="N3" s="218"/>
    </row>
    <row r="4" spans="1:14" s="104" customFormat="1" ht="25" customHeight="1">
      <c r="A4" s="222"/>
      <c r="B4" s="212"/>
      <c r="C4" s="219" t="s">
        <v>85</v>
      </c>
      <c r="D4" s="219"/>
      <c r="E4" s="219"/>
      <c r="F4" s="219"/>
      <c r="G4" s="219" t="s">
        <v>86</v>
      </c>
      <c r="H4" s="219"/>
      <c r="I4" s="219"/>
      <c r="J4" s="219"/>
      <c r="K4" s="219"/>
      <c r="L4" s="219"/>
      <c r="M4" s="219"/>
      <c r="N4" s="220"/>
    </row>
    <row r="5" spans="1:14" s="104" customFormat="1" ht="25" customHeight="1">
      <c r="A5" s="222"/>
      <c r="B5" s="212"/>
      <c r="C5" s="212" t="s">
        <v>87</v>
      </c>
      <c r="D5" s="212"/>
      <c r="E5" s="212" t="s">
        <v>88</v>
      </c>
      <c r="F5" s="212"/>
      <c r="G5" s="212" t="s">
        <v>89</v>
      </c>
      <c r="H5" s="212"/>
      <c r="I5" s="213" t="s">
        <v>90</v>
      </c>
      <c r="J5" s="213"/>
      <c r="K5" s="212" t="s">
        <v>87</v>
      </c>
      <c r="L5" s="212"/>
      <c r="M5" s="212"/>
      <c r="N5" s="223"/>
    </row>
    <row r="6" spans="1:14" s="104" customFormat="1" ht="25" customHeight="1">
      <c r="A6" s="222"/>
      <c r="B6" s="212"/>
      <c r="C6" s="212"/>
      <c r="D6" s="212"/>
      <c r="E6" s="212"/>
      <c r="F6" s="212"/>
      <c r="G6" s="212"/>
      <c r="H6" s="212"/>
      <c r="I6" s="213"/>
      <c r="J6" s="213"/>
      <c r="K6" s="219" t="s">
        <v>91</v>
      </c>
      <c r="L6" s="219"/>
      <c r="M6" s="219" t="s">
        <v>92</v>
      </c>
      <c r="N6" s="220"/>
    </row>
    <row r="7" spans="1:14" s="104" customFormat="1" ht="76" customHeight="1">
      <c r="A7" s="222"/>
      <c r="B7" s="212"/>
      <c r="C7" s="224"/>
      <c r="D7" s="225"/>
      <c r="E7" s="225"/>
      <c r="F7" s="225"/>
      <c r="G7" s="225"/>
      <c r="H7" s="225"/>
      <c r="I7" s="226"/>
      <c r="J7" s="226"/>
      <c r="K7" s="225"/>
      <c r="L7" s="225"/>
      <c r="M7" s="225"/>
      <c r="N7" s="225"/>
    </row>
    <row r="8" spans="1:14" s="104" customFormat="1" ht="25" customHeight="1">
      <c r="A8" s="222"/>
      <c r="B8" s="212"/>
      <c r="C8" s="110" t="s">
        <v>93</v>
      </c>
      <c r="D8" s="110" t="s">
        <v>94</v>
      </c>
      <c r="E8" s="110" t="s">
        <v>93</v>
      </c>
      <c r="F8" s="110" t="s">
        <v>94</v>
      </c>
      <c r="G8" s="110" t="s">
        <v>93</v>
      </c>
      <c r="H8" s="110" t="s">
        <v>94</v>
      </c>
      <c r="I8" s="113" t="s">
        <v>93</v>
      </c>
      <c r="J8" s="113" t="s">
        <v>94</v>
      </c>
      <c r="K8" s="110" t="s">
        <v>93</v>
      </c>
      <c r="L8" s="113" t="s">
        <v>94</v>
      </c>
      <c r="M8" s="110" t="s">
        <v>93</v>
      </c>
      <c r="N8" s="111" t="s">
        <v>94</v>
      </c>
    </row>
    <row r="9" spans="1:14" s="104" customFormat="1" ht="25" customHeight="1">
      <c r="A9" s="214" t="s">
        <v>95</v>
      </c>
      <c r="B9" s="215"/>
      <c r="C9" s="215" t="s">
        <v>96</v>
      </c>
      <c r="D9" s="215"/>
      <c r="E9" s="215"/>
      <c r="F9" s="215"/>
      <c r="G9" s="215"/>
      <c r="H9" s="215"/>
      <c r="I9" s="215"/>
      <c r="J9" s="215"/>
      <c r="K9" s="215"/>
      <c r="L9" s="215"/>
      <c r="M9" s="215"/>
      <c r="N9" s="216"/>
    </row>
    <row r="10" spans="1:14" ht="35" customHeight="1">
      <c r="A10" s="208">
        <v>10</v>
      </c>
      <c r="B10" s="209"/>
      <c r="C10" s="106">
        <v>58</v>
      </c>
      <c r="D10" s="106">
        <v>71</v>
      </c>
      <c r="E10" s="106">
        <v>54</v>
      </c>
      <c r="F10" s="106">
        <v>66</v>
      </c>
      <c r="G10" s="106">
        <v>46</v>
      </c>
      <c r="H10" s="106">
        <v>56</v>
      </c>
      <c r="I10" s="108">
        <v>47</v>
      </c>
      <c r="J10" s="108">
        <v>58</v>
      </c>
      <c r="K10" s="106">
        <v>62</v>
      </c>
      <c r="L10" s="114">
        <v>75</v>
      </c>
      <c r="M10" s="106">
        <v>54</v>
      </c>
      <c r="N10" s="106">
        <v>65</v>
      </c>
    </row>
    <row r="11" spans="1:14" ht="35" customHeight="1">
      <c r="A11" s="210">
        <v>16</v>
      </c>
      <c r="B11" s="211"/>
      <c r="C11" s="107">
        <v>78</v>
      </c>
      <c r="D11" s="107">
        <v>96</v>
      </c>
      <c r="E11" s="107">
        <v>73</v>
      </c>
      <c r="F11" s="107">
        <v>90</v>
      </c>
      <c r="G11" s="107">
        <v>62</v>
      </c>
      <c r="H11" s="107">
        <v>76</v>
      </c>
      <c r="I11" s="109">
        <v>65</v>
      </c>
      <c r="J11" s="109">
        <v>79</v>
      </c>
      <c r="K11" s="107">
        <v>84</v>
      </c>
      <c r="L11" s="115">
        <v>103</v>
      </c>
      <c r="M11" s="107">
        <v>73</v>
      </c>
      <c r="N11" s="107">
        <v>90</v>
      </c>
    </row>
    <row r="12" spans="1:14" ht="35" customHeight="1">
      <c r="A12" s="208">
        <v>25</v>
      </c>
      <c r="B12" s="209"/>
      <c r="C12" s="106">
        <v>105</v>
      </c>
      <c r="D12" s="106">
        <v>129</v>
      </c>
      <c r="E12" s="106">
        <v>98</v>
      </c>
      <c r="F12" s="106">
        <v>121</v>
      </c>
      <c r="G12" s="106">
        <v>84</v>
      </c>
      <c r="H12" s="106">
        <v>103</v>
      </c>
      <c r="I12" s="108">
        <v>87</v>
      </c>
      <c r="J12" s="108">
        <v>107</v>
      </c>
      <c r="K12" s="106">
        <v>112</v>
      </c>
      <c r="L12" s="114">
        <v>138</v>
      </c>
      <c r="M12" s="106">
        <v>99</v>
      </c>
      <c r="N12" s="106">
        <v>122</v>
      </c>
    </row>
    <row r="13" spans="1:14" ht="35" customHeight="1">
      <c r="A13" s="210">
        <v>35</v>
      </c>
      <c r="B13" s="211"/>
      <c r="C13" s="107">
        <v>120</v>
      </c>
      <c r="D13" s="107">
        <v>161</v>
      </c>
      <c r="E13" s="107">
        <v>122</v>
      </c>
      <c r="F13" s="107">
        <v>150</v>
      </c>
      <c r="G13" s="107">
        <v>105</v>
      </c>
      <c r="H13" s="107">
        <v>129</v>
      </c>
      <c r="I13" s="109">
        <v>109</v>
      </c>
      <c r="J13" s="109">
        <v>135</v>
      </c>
      <c r="K13" s="107">
        <v>139</v>
      </c>
      <c r="L13" s="115">
        <v>172</v>
      </c>
      <c r="M13" s="107">
        <v>124</v>
      </c>
      <c r="N13" s="107">
        <v>153</v>
      </c>
    </row>
    <row r="14" spans="1:14" ht="35" customHeight="1">
      <c r="A14" s="208">
        <v>50</v>
      </c>
      <c r="B14" s="209"/>
      <c r="C14" s="106">
        <v>150</v>
      </c>
      <c r="D14" s="106">
        <v>197</v>
      </c>
      <c r="E14" s="106">
        <v>149</v>
      </c>
      <c r="F14" s="106">
        <v>184</v>
      </c>
      <c r="G14" s="106">
        <v>128</v>
      </c>
      <c r="H14" s="106">
        <v>159</v>
      </c>
      <c r="I14" s="108">
        <v>133</v>
      </c>
      <c r="J14" s="108">
        <v>165</v>
      </c>
      <c r="K14" s="106">
        <v>169</v>
      </c>
      <c r="L14" s="114">
        <v>210</v>
      </c>
      <c r="M14" s="106">
        <v>152</v>
      </c>
      <c r="N14" s="106">
        <v>188</v>
      </c>
    </row>
    <row r="15" spans="1:14" ht="35" customHeight="1">
      <c r="A15" s="210">
        <v>70</v>
      </c>
      <c r="B15" s="211"/>
      <c r="C15" s="107">
        <v>206</v>
      </c>
      <c r="D15" s="107">
        <v>254</v>
      </c>
      <c r="E15" s="107">
        <v>192</v>
      </c>
      <c r="F15" s="107">
        <v>237</v>
      </c>
      <c r="G15" s="107">
        <v>166</v>
      </c>
      <c r="H15" s="107">
        <v>206</v>
      </c>
      <c r="I15" s="109">
        <v>173</v>
      </c>
      <c r="J15" s="109">
        <v>215</v>
      </c>
      <c r="K15" s="107">
        <v>217</v>
      </c>
      <c r="L15" s="115">
        <v>271</v>
      </c>
      <c r="M15" s="107">
        <v>196</v>
      </c>
      <c r="N15" s="107">
        <v>244</v>
      </c>
    </row>
    <row r="16" spans="1:14" ht="35" customHeight="1">
      <c r="A16" s="208">
        <v>95</v>
      </c>
      <c r="B16" s="209"/>
      <c r="C16" s="106">
        <v>251</v>
      </c>
      <c r="D16" s="106">
        <v>309</v>
      </c>
      <c r="E16" s="106">
        <v>235</v>
      </c>
      <c r="F16" s="106">
        <v>289</v>
      </c>
      <c r="G16" s="106">
        <v>203</v>
      </c>
      <c r="H16" s="106">
        <v>253</v>
      </c>
      <c r="I16" s="108">
        <v>212</v>
      </c>
      <c r="J16" s="108">
        <v>264</v>
      </c>
      <c r="K16" s="106">
        <v>265</v>
      </c>
      <c r="L16" s="114">
        <v>332</v>
      </c>
      <c r="M16" s="106">
        <v>241</v>
      </c>
      <c r="N16" s="106">
        <v>300</v>
      </c>
    </row>
    <row r="17" spans="1:14" ht="35" customHeight="1">
      <c r="A17" s="210">
        <v>120</v>
      </c>
      <c r="B17" s="211"/>
      <c r="C17" s="107">
        <v>292</v>
      </c>
      <c r="D17" s="107">
        <v>361</v>
      </c>
      <c r="E17" s="107">
        <v>273</v>
      </c>
      <c r="F17" s="107">
        <v>337</v>
      </c>
      <c r="G17" s="107">
        <v>237</v>
      </c>
      <c r="H17" s="107">
        <v>296</v>
      </c>
      <c r="I17" s="109">
        <v>247</v>
      </c>
      <c r="J17" s="109">
        <v>308</v>
      </c>
      <c r="K17" s="107">
        <v>308</v>
      </c>
      <c r="L17" s="115">
        <v>387</v>
      </c>
      <c r="M17" s="107">
        <v>282</v>
      </c>
      <c r="N17" s="107">
        <v>351</v>
      </c>
    </row>
    <row r="18" spans="1:14" ht="35" customHeight="1">
      <c r="A18" s="208">
        <v>150</v>
      </c>
      <c r="B18" s="209"/>
      <c r="C18" s="106">
        <v>338</v>
      </c>
      <c r="D18" s="106">
        <v>416</v>
      </c>
      <c r="E18" s="106">
        <v>316</v>
      </c>
      <c r="F18" s="106">
        <v>389</v>
      </c>
      <c r="G18" s="106">
        <v>274</v>
      </c>
      <c r="H18" s="106">
        <v>343</v>
      </c>
      <c r="I18" s="108">
        <v>287</v>
      </c>
      <c r="J18" s="108">
        <v>358</v>
      </c>
      <c r="K18" s="106">
        <v>356</v>
      </c>
      <c r="L18" s="114">
        <v>448</v>
      </c>
      <c r="M18" s="106">
        <v>327</v>
      </c>
      <c r="N18" s="106">
        <v>408</v>
      </c>
    </row>
    <row r="19" spans="1:14" ht="35" customHeight="1">
      <c r="A19" s="210">
        <v>185</v>
      </c>
      <c r="B19" s="211"/>
      <c r="C19" s="107">
        <v>388</v>
      </c>
      <c r="D19" s="107">
        <v>478</v>
      </c>
      <c r="E19" s="107">
        <v>363</v>
      </c>
      <c r="F19" s="107">
        <v>447</v>
      </c>
      <c r="G19" s="107">
        <v>315</v>
      </c>
      <c r="H19" s="107">
        <v>395</v>
      </c>
      <c r="I19" s="109">
        <v>330</v>
      </c>
      <c r="J19" s="109">
        <v>413</v>
      </c>
      <c r="K19" s="107">
        <v>407</v>
      </c>
      <c r="L19" s="115">
        <v>515</v>
      </c>
      <c r="M19" s="107">
        <v>376</v>
      </c>
      <c r="N19" s="107">
        <v>470</v>
      </c>
    </row>
    <row r="20" spans="1:14" ht="35" customHeight="1">
      <c r="A20" s="208">
        <v>240</v>
      </c>
      <c r="B20" s="209"/>
      <c r="C20" s="106">
        <v>460</v>
      </c>
      <c r="D20" s="106">
        <v>567</v>
      </c>
      <c r="E20" s="106">
        <v>430</v>
      </c>
      <c r="F20" s="106">
        <v>530</v>
      </c>
      <c r="G20" s="106">
        <v>375</v>
      </c>
      <c r="H20" s="106">
        <v>471</v>
      </c>
      <c r="I20" s="108">
        <v>392</v>
      </c>
      <c r="J20" s="108">
        <v>492</v>
      </c>
      <c r="K20" s="106">
        <v>482</v>
      </c>
      <c r="L20" s="114">
        <v>611</v>
      </c>
      <c r="M20" s="106">
        <v>447</v>
      </c>
      <c r="N20" s="106">
        <v>561</v>
      </c>
    </row>
    <row r="21" spans="1:14" ht="35" customHeight="1">
      <c r="A21" s="210">
        <v>300</v>
      </c>
      <c r="B21" s="211"/>
      <c r="C21" s="107">
        <v>532</v>
      </c>
      <c r="D21" s="107">
        <v>656</v>
      </c>
      <c r="E21" s="107">
        <v>497</v>
      </c>
      <c r="F21" s="107">
        <v>613</v>
      </c>
      <c r="G21" s="107">
        <v>434</v>
      </c>
      <c r="H21" s="107">
        <v>547</v>
      </c>
      <c r="I21" s="109">
        <v>455</v>
      </c>
      <c r="J21" s="109">
        <v>571</v>
      </c>
      <c r="K21" s="107">
        <v>557</v>
      </c>
      <c r="L21" s="115">
        <v>708</v>
      </c>
      <c r="M21" s="107">
        <v>519</v>
      </c>
      <c r="N21" s="107">
        <v>652</v>
      </c>
    </row>
    <row r="23" spans="1:14">
      <c r="A23" s="186" t="s">
        <v>98</v>
      </c>
      <c r="B23" s="186"/>
      <c r="C23" s="186"/>
      <c r="D23" s="186"/>
      <c r="E23" s="186"/>
      <c r="F23" s="186"/>
      <c r="G23" s="186"/>
      <c r="H23" s="186"/>
      <c r="I23" s="186"/>
      <c r="J23" s="186"/>
      <c r="K23" s="186"/>
      <c r="L23" s="186"/>
      <c r="M23" s="186"/>
      <c r="N23" s="186"/>
    </row>
    <row r="24" spans="1:14">
      <c r="A24" s="186"/>
      <c r="B24" s="186"/>
      <c r="C24" s="186"/>
      <c r="D24" s="186"/>
      <c r="E24" s="186"/>
      <c r="F24" s="186"/>
      <c r="G24" s="186"/>
      <c r="H24" s="186"/>
      <c r="I24" s="186"/>
      <c r="J24" s="186"/>
      <c r="K24" s="186"/>
      <c r="L24" s="186"/>
      <c r="M24" s="186"/>
      <c r="N24" s="186"/>
    </row>
    <row r="25" spans="1:14">
      <c r="A25" s="186"/>
      <c r="B25" s="186"/>
      <c r="C25" s="186"/>
      <c r="D25" s="186"/>
      <c r="E25" s="186"/>
      <c r="F25" s="186"/>
      <c r="G25" s="186"/>
      <c r="H25" s="186"/>
      <c r="I25" s="186"/>
      <c r="J25" s="186"/>
      <c r="K25" s="186"/>
      <c r="L25" s="186"/>
      <c r="M25" s="186"/>
      <c r="N25" s="186"/>
    </row>
    <row r="57" spans="1:14" ht="30" customHeight="1">
      <c r="A57" s="12"/>
      <c r="B57" s="13" t="s">
        <v>7</v>
      </c>
      <c r="C57" s="14"/>
      <c r="D57" s="14"/>
      <c r="E57" s="14"/>
      <c r="F57" s="14"/>
      <c r="G57" s="14"/>
      <c r="H57" s="14"/>
      <c r="I57" s="14"/>
      <c r="J57" s="14"/>
      <c r="K57" s="14"/>
      <c r="L57" s="14"/>
      <c r="M57" s="14"/>
      <c r="N57" s="16">
        <v>8</v>
      </c>
    </row>
  </sheetData>
  <mergeCells count="34">
    <mergeCell ref="J1:M1"/>
    <mergeCell ref="A2:N2"/>
    <mergeCell ref="C3:N3"/>
    <mergeCell ref="C4:F4"/>
    <mergeCell ref="G4:N4"/>
    <mergeCell ref="A3:B8"/>
    <mergeCell ref="K5:N5"/>
    <mergeCell ref="K6:L6"/>
    <mergeCell ref="M6:N6"/>
    <mergeCell ref="C7:D7"/>
    <mergeCell ref="E7:F7"/>
    <mergeCell ref="G7:H7"/>
    <mergeCell ref="I7:J7"/>
    <mergeCell ref="K7:L7"/>
    <mergeCell ref="M7:N7"/>
    <mergeCell ref="C5:D6"/>
    <mergeCell ref="E5:F6"/>
    <mergeCell ref="G5:H6"/>
    <mergeCell ref="I5:J6"/>
    <mergeCell ref="A17:B17"/>
    <mergeCell ref="A9:B9"/>
    <mergeCell ref="C9:N9"/>
    <mergeCell ref="A10:B10"/>
    <mergeCell ref="A11:B11"/>
    <mergeCell ref="A12:B12"/>
    <mergeCell ref="A13:B13"/>
    <mergeCell ref="A14:B14"/>
    <mergeCell ref="A15:B15"/>
    <mergeCell ref="A16:B16"/>
    <mergeCell ref="A23:N25"/>
    <mergeCell ref="A18:B18"/>
    <mergeCell ref="A19:B19"/>
    <mergeCell ref="A20:B20"/>
    <mergeCell ref="A21:B21"/>
  </mergeCells>
  <hyperlinks>
    <hyperlink ref="B57" r:id="rId1" tooltip="http://www.Z43-cable.vn" xr:uid="{00000000-0004-0000-0400-000000000000}"/>
  </hyperlinks>
  <pageMargins left="0.47222222222222199" right="0.47222222222222199" top="0.118055555555556" bottom="5.9027777777777797E-2" header="0" footer="0"/>
  <pageSetup paperSize="9" scale="65" orientation="portrait" r:id="rId2"/>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50"/>
  <sheetViews>
    <sheetView view="pageBreakPreview" topLeftCell="A30" zoomScale="70" zoomScaleNormal="100" workbookViewId="0">
      <selection activeCell="U48" sqref="U48"/>
    </sheetView>
  </sheetViews>
  <sheetFormatPr defaultColWidth="9" defaultRowHeight="14"/>
  <cols>
    <col min="1" max="1" width="10.81640625" style="2" customWidth="1"/>
    <col min="2" max="2" width="12.453125" style="2" customWidth="1"/>
    <col min="3" max="14" width="9.90625" style="2" customWidth="1"/>
    <col min="15" max="16384" width="9" style="2"/>
  </cols>
  <sheetData>
    <row r="1" spans="1:18" ht="50" customHeight="1">
      <c r="A1" s="72" t="s">
        <v>81</v>
      </c>
      <c r="B1" s="68"/>
      <c r="C1" s="68"/>
      <c r="D1" s="68"/>
      <c r="E1" s="68"/>
      <c r="F1" s="68"/>
      <c r="G1" s="68"/>
      <c r="H1" s="68"/>
      <c r="I1" s="68"/>
      <c r="J1" s="179" t="s">
        <v>1</v>
      </c>
      <c r="K1" s="179"/>
      <c r="L1" s="179"/>
      <c r="M1" s="179"/>
    </row>
    <row r="2" spans="1:18" ht="36" customHeight="1">
      <c r="A2" s="205" t="s">
        <v>100</v>
      </c>
      <c r="B2" s="206"/>
      <c r="C2" s="206"/>
      <c r="D2" s="206"/>
      <c r="E2" s="206"/>
      <c r="F2" s="206"/>
      <c r="G2" s="206"/>
      <c r="H2" s="206"/>
      <c r="I2" s="206"/>
      <c r="J2" s="206"/>
      <c r="K2" s="206"/>
      <c r="L2" s="206"/>
      <c r="M2" s="206"/>
      <c r="N2" s="206"/>
    </row>
    <row r="3" spans="1:18" s="104" customFormat="1" ht="20" customHeight="1">
      <c r="A3" s="221" t="s">
        <v>83</v>
      </c>
      <c r="B3" s="217"/>
      <c r="C3" s="217" t="s">
        <v>84</v>
      </c>
      <c r="D3" s="217"/>
      <c r="E3" s="217"/>
      <c r="F3" s="217"/>
      <c r="G3" s="217"/>
      <c r="H3" s="217"/>
      <c r="I3" s="217"/>
      <c r="J3" s="217"/>
      <c r="K3" s="217"/>
      <c r="L3" s="217"/>
      <c r="M3" s="217"/>
      <c r="N3" s="218"/>
    </row>
    <row r="4" spans="1:18" s="104" customFormat="1" ht="25" customHeight="1">
      <c r="A4" s="222"/>
      <c r="B4" s="212"/>
      <c r="C4" s="219" t="s">
        <v>85</v>
      </c>
      <c r="D4" s="219"/>
      <c r="E4" s="219"/>
      <c r="F4" s="219"/>
      <c r="G4" s="219"/>
      <c r="H4" s="219"/>
      <c r="I4" s="219" t="s">
        <v>101</v>
      </c>
      <c r="J4" s="219"/>
      <c r="K4" s="219"/>
      <c r="L4" s="219"/>
      <c r="M4" s="219"/>
      <c r="N4" s="220"/>
    </row>
    <row r="5" spans="1:18" s="104" customFormat="1" ht="76" customHeight="1">
      <c r="A5" s="222"/>
      <c r="B5" s="212"/>
      <c r="C5" s="224" t="s">
        <v>93</v>
      </c>
      <c r="D5" s="225"/>
      <c r="E5" s="225" t="s">
        <v>93</v>
      </c>
      <c r="F5" s="225"/>
      <c r="G5" s="225" t="s">
        <v>93</v>
      </c>
      <c r="H5" s="225"/>
      <c r="I5" s="226" t="s">
        <v>93</v>
      </c>
      <c r="J5" s="226"/>
      <c r="K5" s="225" t="s">
        <v>93</v>
      </c>
      <c r="L5" s="225"/>
      <c r="M5" s="225" t="s">
        <v>93</v>
      </c>
      <c r="N5" s="225"/>
    </row>
    <row r="6" spans="1:18" s="104" customFormat="1" ht="25" customHeight="1">
      <c r="A6" s="222"/>
      <c r="B6" s="212"/>
      <c r="C6" s="224"/>
      <c r="D6" s="225"/>
      <c r="E6" s="225"/>
      <c r="F6" s="225"/>
      <c r="G6" s="225"/>
      <c r="H6" s="225"/>
      <c r="I6" s="226"/>
      <c r="J6" s="226"/>
      <c r="K6" s="225"/>
      <c r="L6" s="225"/>
      <c r="M6" s="225"/>
      <c r="N6" s="225"/>
    </row>
    <row r="7" spans="1:18" s="104" customFormat="1" ht="25" customHeight="1">
      <c r="A7" s="222" t="s">
        <v>95</v>
      </c>
      <c r="B7" s="212"/>
      <c r="C7" s="212" t="s">
        <v>96</v>
      </c>
      <c r="D7" s="212"/>
      <c r="E7" s="212"/>
      <c r="F7" s="212"/>
      <c r="G7" s="212"/>
      <c r="H7" s="212"/>
      <c r="I7" s="212"/>
      <c r="J7" s="212"/>
      <c r="K7" s="212"/>
      <c r="L7" s="212"/>
      <c r="M7" s="212"/>
      <c r="N7" s="223"/>
    </row>
    <row r="8" spans="1:18" s="104" customFormat="1" ht="25" customHeight="1">
      <c r="A8" s="214" t="s">
        <v>102</v>
      </c>
      <c r="B8" s="215"/>
      <c r="C8" s="215"/>
      <c r="D8" s="215"/>
      <c r="E8" s="215"/>
      <c r="F8" s="215"/>
      <c r="G8" s="215"/>
      <c r="H8" s="215"/>
      <c r="I8" s="215"/>
      <c r="J8" s="215"/>
      <c r="K8" s="215"/>
      <c r="L8" s="215"/>
      <c r="M8" s="215"/>
      <c r="N8" s="216"/>
    </row>
    <row r="9" spans="1:18" ht="26" customHeight="1">
      <c r="A9" s="230">
        <v>1.5</v>
      </c>
      <c r="B9" s="230"/>
      <c r="C9" s="231">
        <v>22</v>
      </c>
      <c r="D9" s="231"/>
      <c r="E9" s="231">
        <v>19.5</v>
      </c>
      <c r="F9" s="231"/>
      <c r="G9" s="231">
        <v>16.5</v>
      </c>
      <c r="H9" s="231"/>
      <c r="I9" s="232">
        <v>18.5</v>
      </c>
      <c r="J9" s="232"/>
      <c r="K9" s="231">
        <v>17.5</v>
      </c>
      <c r="L9" s="231"/>
      <c r="M9" s="231">
        <v>15</v>
      </c>
      <c r="N9" s="231"/>
    </row>
    <row r="10" spans="1:18" ht="26" customHeight="1">
      <c r="A10" s="227">
        <v>2.5</v>
      </c>
      <c r="B10" s="227"/>
      <c r="C10" s="228">
        <v>30</v>
      </c>
      <c r="D10" s="228"/>
      <c r="E10" s="228">
        <v>27</v>
      </c>
      <c r="F10" s="228"/>
      <c r="G10" s="228">
        <v>23</v>
      </c>
      <c r="H10" s="228"/>
      <c r="I10" s="229">
        <v>25</v>
      </c>
      <c r="J10" s="229"/>
      <c r="K10" s="228">
        <v>24</v>
      </c>
      <c r="L10" s="228"/>
      <c r="M10" s="228">
        <v>20</v>
      </c>
      <c r="N10" s="228"/>
    </row>
    <row r="11" spans="1:18" ht="26" customHeight="1">
      <c r="A11" s="230">
        <v>4</v>
      </c>
      <c r="B11" s="230"/>
      <c r="C11" s="231">
        <v>40</v>
      </c>
      <c r="D11" s="231"/>
      <c r="E11" s="231">
        <v>36</v>
      </c>
      <c r="F11" s="231"/>
      <c r="G11" s="231">
        <v>30</v>
      </c>
      <c r="H11" s="231"/>
      <c r="I11" s="232">
        <v>34</v>
      </c>
      <c r="J11" s="232"/>
      <c r="K11" s="231">
        <v>32</v>
      </c>
      <c r="L11" s="231"/>
      <c r="M11" s="231">
        <v>27</v>
      </c>
      <c r="N11" s="231"/>
      <c r="R11" s="112"/>
    </row>
    <row r="12" spans="1:18" ht="26" customHeight="1">
      <c r="A12" s="227">
        <v>6</v>
      </c>
      <c r="B12" s="227"/>
      <c r="C12" s="228">
        <v>51</v>
      </c>
      <c r="D12" s="228"/>
      <c r="E12" s="228">
        <v>46</v>
      </c>
      <c r="F12" s="228"/>
      <c r="G12" s="228">
        <v>38</v>
      </c>
      <c r="H12" s="228"/>
      <c r="I12" s="229">
        <v>43</v>
      </c>
      <c r="J12" s="229"/>
      <c r="K12" s="228">
        <v>41</v>
      </c>
      <c r="L12" s="228"/>
      <c r="M12" s="228">
        <v>34</v>
      </c>
      <c r="N12" s="228"/>
    </row>
    <row r="13" spans="1:18" ht="26" customHeight="1">
      <c r="A13" s="230">
        <v>10</v>
      </c>
      <c r="B13" s="230"/>
      <c r="C13" s="231">
        <v>70</v>
      </c>
      <c r="D13" s="231"/>
      <c r="E13" s="231">
        <v>63</v>
      </c>
      <c r="F13" s="231"/>
      <c r="G13" s="231">
        <v>52</v>
      </c>
      <c r="H13" s="231"/>
      <c r="I13" s="232">
        <v>60</v>
      </c>
      <c r="J13" s="232"/>
      <c r="K13" s="231">
        <v>57</v>
      </c>
      <c r="L13" s="231"/>
      <c r="M13" s="231">
        <v>46</v>
      </c>
      <c r="N13" s="231"/>
    </row>
    <row r="14" spans="1:18" ht="26" customHeight="1">
      <c r="A14" s="227">
        <v>16</v>
      </c>
      <c r="B14" s="227"/>
      <c r="C14" s="228">
        <v>94</v>
      </c>
      <c r="D14" s="228"/>
      <c r="E14" s="228">
        <v>85</v>
      </c>
      <c r="F14" s="228"/>
      <c r="G14" s="228">
        <v>69</v>
      </c>
      <c r="H14" s="228"/>
      <c r="I14" s="229">
        <v>80</v>
      </c>
      <c r="J14" s="229"/>
      <c r="K14" s="228">
        <v>76</v>
      </c>
      <c r="L14" s="228"/>
      <c r="M14" s="228">
        <v>62</v>
      </c>
      <c r="N14" s="228"/>
    </row>
    <row r="15" spans="1:18" ht="26" customHeight="1">
      <c r="A15" s="230">
        <v>25</v>
      </c>
      <c r="B15" s="230"/>
      <c r="C15" s="231">
        <v>119</v>
      </c>
      <c r="D15" s="231"/>
      <c r="E15" s="231">
        <v>112</v>
      </c>
      <c r="F15" s="231"/>
      <c r="G15" s="231">
        <v>90</v>
      </c>
      <c r="H15" s="231"/>
      <c r="I15" s="232">
        <v>101</v>
      </c>
      <c r="J15" s="232"/>
      <c r="K15" s="231">
        <v>96</v>
      </c>
      <c r="L15" s="231"/>
      <c r="M15" s="231">
        <v>80</v>
      </c>
      <c r="N15" s="231"/>
    </row>
    <row r="16" spans="1:18" ht="26" customHeight="1">
      <c r="A16" s="227">
        <v>35</v>
      </c>
      <c r="B16" s="227"/>
      <c r="C16" s="228">
        <v>148</v>
      </c>
      <c r="D16" s="228"/>
      <c r="E16" s="228">
        <v>138</v>
      </c>
      <c r="F16" s="228"/>
      <c r="G16" s="228">
        <v>111</v>
      </c>
      <c r="H16" s="228"/>
      <c r="I16" s="229">
        <v>126</v>
      </c>
      <c r="J16" s="229"/>
      <c r="K16" s="228">
        <v>119</v>
      </c>
      <c r="L16" s="228"/>
      <c r="M16" s="228">
        <v>99</v>
      </c>
      <c r="N16" s="228"/>
    </row>
    <row r="17" spans="1:14" ht="26" customHeight="1">
      <c r="A17" s="230">
        <v>50</v>
      </c>
      <c r="B17" s="230"/>
      <c r="C17" s="231">
        <v>180</v>
      </c>
      <c r="D17" s="231"/>
      <c r="E17" s="231">
        <v>168</v>
      </c>
      <c r="F17" s="231"/>
      <c r="G17" s="231">
        <v>133</v>
      </c>
      <c r="H17" s="231"/>
      <c r="I17" s="232">
        <v>153</v>
      </c>
      <c r="J17" s="232"/>
      <c r="K17" s="231">
        <v>144</v>
      </c>
      <c r="L17" s="231"/>
      <c r="M17" s="231">
        <v>118</v>
      </c>
      <c r="N17" s="231"/>
    </row>
    <row r="18" spans="1:14" ht="26" customHeight="1">
      <c r="A18" s="227">
        <v>70</v>
      </c>
      <c r="B18" s="227"/>
      <c r="C18" s="228">
        <v>232</v>
      </c>
      <c r="D18" s="228"/>
      <c r="E18" s="228">
        <v>213</v>
      </c>
      <c r="F18" s="228"/>
      <c r="G18" s="228">
        <v>168</v>
      </c>
      <c r="H18" s="228"/>
      <c r="I18" s="229">
        <v>196</v>
      </c>
      <c r="J18" s="229"/>
      <c r="K18" s="228">
        <v>184</v>
      </c>
      <c r="L18" s="228"/>
      <c r="M18" s="228">
        <v>149</v>
      </c>
      <c r="N18" s="228"/>
    </row>
    <row r="19" spans="1:14" ht="26" customHeight="1">
      <c r="A19" s="230">
        <v>95</v>
      </c>
      <c r="B19" s="230"/>
      <c r="C19" s="231">
        <v>282</v>
      </c>
      <c r="D19" s="231"/>
      <c r="E19" s="231">
        <v>258</v>
      </c>
      <c r="F19" s="231"/>
      <c r="G19" s="231">
        <v>201</v>
      </c>
      <c r="H19" s="231"/>
      <c r="I19" s="232">
        <v>238</v>
      </c>
      <c r="J19" s="232"/>
      <c r="K19" s="231">
        <v>223</v>
      </c>
      <c r="L19" s="231"/>
      <c r="M19" s="231">
        <v>179</v>
      </c>
      <c r="N19" s="231"/>
    </row>
    <row r="20" spans="1:14" ht="26" customHeight="1">
      <c r="A20" s="227">
        <v>120</v>
      </c>
      <c r="B20" s="227"/>
      <c r="C20" s="228">
        <v>328</v>
      </c>
      <c r="D20" s="228"/>
      <c r="E20" s="228">
        <v>299</v>
      </c>
      <c r="F20" s="228"/>
      <c r="G20" s="228">
        <v>232</v>
      </c>
      <c r="H20" s="228"/>
      <c r="I20" s="229">
        <v>297</v>
      </c>
      <c r="J20" s="229"/>
      <c r="K20" s="228">
        <v>259</v>
      </c>
      <c r="L20" s="228"/>
      <c r="M20" s="228">
        <v>206</v>
      </c>
      <c r="N20" s="228"/>
    </row>
    <row r="21" spans="1:14" ht="26" customHeight="1">
      <c r="A21" s="230">
        <v>150</v>
      </c>
      <c r="B21" s="230"/>
      <c r="C21" s="231">
        <v>379</v>
      </c>
      <c r="D21" s="231"/>
      <c r="E21" s="231">
        <v>344</v>
      </c>
      <c r="F21" s="231"/>
      <c r="G21" s="231">
        <v>258</v>
      </c>
      <c r="H21" s="231"/>
      <c r="I21" s="232">
        <v>319</v>
      </c>
      <c r="J21" s="232"/>
      <c r="K21" s="231">
        <v>299</v>
      </c>
      <c r="L21" s="231"/>
      <c r="M21" s="231">
        <v>225</v>
      </c>
      <c r="N21" s="231"/>
    </row>
    <row r="22" spans="1:14" ht="26" customHeight="1">
      <c r="A22" s="227">
        <v>185</v>
      </c>
      <c r="B22" s="227"/>
      <c r="C22" s="228">
        <v>434</v>
      </c>
      <c r="D22" s="228"/>
      <c r="E22" s="228">
        <v>392</v>
      </c>
      <c r="F22" s="228"/>
      <c r="G22" s="228">
        <v>294</v>
      </c>
      <c r="H22" s="228"/>
      <c r="I22" s="229">
        <v>364</v>
      </c>
      <c r="J22" s="229"/>
      <c r="K22" s="228">
        <v>341</v>
      </c>
      <c r="L22" s="228"/>
      <c r="M22" s="228">
        <v>255</v>
      </c>
      <c r="N22" s="228"/>
    </row>
    <row r="23" spans="1:14" ht="26" customHeight="1">
      <c r="A23" s="230">
        <v>240</v>
      </c>
      <c r="B23" s="230"/>
      <c r="C23" s="231">
        <v>514</v>
      </c>
      <c r="D23" s="231"/>
      <c r="E23" s="231">
        <v>461</v>
      </c>
      <c r="F23" s="231"/>
      <c r="G23" s="231">
        <v>344</v>
      </c>
      <c r="H23" s="231"/>
      <c r="I23" s="232">
        <v>430</v>
      </c>
      <c r="J23" s="232"/>
      <c r="K23" s="231">
        <v>403</v>
      </c>
      <c r="L23" s="231"/>
      <c r="M23" s="231">
        <v>297</v>
      </c>
      <c r="N23" s="231"/>
    </row>
    <row r="24" spans="1:14" ht="26" customHeight="1">
      <c r="A24" s="227">
        <v>300</v>
      </c>
      <c r="B24" s="227"/>
      <c r="C24" s="228">
        <v>593</v>
      </c>
      <c r="D24" s="228"/>
      <c r="E24" s="228">
        <v>530</v>
      </c>
      <c r="F24" s="228"/>
      <c r="G24" s="228">
        <v>394</v>
      </c>
      <c r="H24" s="228"/>
      <c r="I24" s="229">
        <v>497</v>
      </c>
      <c r="J24" s="229"/>
      <c r="K24" s="228">
        <v>644</v>
      </c>
      <c r="L24" s="228"/>
      <c r="M24" s="228">
        <v>339</v>
      </c>
      <c r="N24" s="228"/>
    </row>
    <row r="25" spans="1:14" s="104" customFormat="1" ht="25" customHeight="1">
      <c r="A25" s="233" t="s">
        <v>103</v>
      </c>
      <c r="B25" s="233"/>
      <c r="C25" s="233"/>
      <c r="D25" s="233"/>
      <c r="E25" s="233"/>
      <c r="F25" s="233"/>
      <c r="G25" s="233"/>
      <c r="H25" s="233"/>
      <c r="I25" s="233"/>
      <c r="J25" s="233"/>
      <c r="K25" s="233"/>
      <c r="L25" s="233"/>
      <c r="M25" s="233"/>
      <c r="N25" s="233"/>
    </row>
    <row r="26" spans="1:14" ht="26" customHeight="1">
      <c r="A26" s="230">
        <v>2.5</v>
      </c>
      <c r="B26" s="230"/>
      <c r="C26" s="231">
        <v>23</v>
      </c>
      <c r="D26" s="231"/>
      <c r="E26" s="231">
        <v>21</v>
      </c>
      <c r="F26" s="231"/>
      <c r="G26" s="231">
        <v>17.5</v>
      </c>
      <c r="H26" s="231"/>
      <c r="I26" s="232">
        <v>19.5</v>
      </c>
      <c r="J26" s="232"/>
      <c r="K26" s="231">
        <v>18.5</v>
      </c>
      <c r="L26" s="231"/>
      <c r="M26" s="231">
        <v>15.5</v>
      </c>
      <c r="N26" s="231"/>
    </row>
    <row r="27" spans="1:14" ht="26" customHeight="1">
      <c r="A27" s="227">
        <v>4</v>
      </c>
      <c r="B27" s="227"/>
      <c r="C27" s="228">
        <v>31</v>
      </c>
      <c r="D27" s="228"/>
      <c r="E27" s="228">
        <v>28</v>
      </c>
      <c r="F27" s="228"/>
      <c r="G27" s="228">
        <v>24</v>
      </c>
      <c r="H27" s="228"/>
      <c r="I27" s="229">
        <v>26</v>
      </c>
      <c r="J27" s="229"/>
      <c r="K27" s="228">
        <v>25</v>
      </c>
      <c r="L27" s="228"/>
      <c r="M27" s="228">
        <v>21</v>
      </c>
      <c r="N27" s="228"/>
    </row>
    <row r="28" spans="1:14" ht="26" customHeight="1">
      <c r="A28" s="230">
        <v>6</v>
      </c>
      <c r="B28" s="230"/>
      <c r="C28" s="231">
        <v>39</v>
      </c>
      <c r="D28" s="231"/>
      <c r="E28" s="231">
        <v>36</v>
      </c>
      <c r="F28" s="231"/>
      <c r="G28" s="231">
        <v>30</v>
      </c>
      <c r="H28" s="231"/>
      <c r="I28" s="232">
        <v>33</v>
      </c>
      <c r="J28" s="232"/>
      <c r="K28" s="231">
        <v>32</v>
      </c>
      <c r="L28" s="231"/>
      <c r="M28" s="231">
        <v>27</v>
      </c>
      <c r="N28" s="231"/>
    </row>
    <row r="29" spans="1:14" ht="26" customHeight="1">
      <c r="A29" s="227">
        <v>10</v>
      </c>
      <c r="B29" s="227"/>
      <c r="C29" s="228">
        <v>54</v>
      </c>
      <c r="D29" s="228"/>
      <c r="E29" s="228">
        <v>49</v>
      </c>
      <c r="F29" s="228"/>
      <c r="G29" s="228">
        <v>41</v>
      </c>
      <c r="H29" s="228"/>
      <c r="I29" s="229">
        <v>46</v>
      </c>
      <c r="J29" s="229"/>
      <c r="K29" s="228">
        <v>44</v>
      </c>
      <c r="L29" s="228"/>
      <c r="M29" s="228">
        <v>36</v>
      </c>
      <c r="N29" s="228"/>
    </row>
    <row r="30" spans="1:14" ht="26" customHeight="1">
      <c r="A30" s="230">
        <v>16</v>
      </c>
      <c r="B30" s="230"/>
      <c r="C30" s="231">
        <v>73</v>
      </c>
      <c r="D30" s="231"/>
      <c r="E30" s="231">
        <v>66</v>
      </c>
      <c r="F30" s="231"/>
      <c r="G30" s="231">
        <v>54</v>
      </c>
      <c r="H30" s="231"/>
      <c r="I30" s="232">
        <v>61</v>
      </c>
      <c r="J30" s="232"/>
      <c r="K30" s="231">
        <v>59</v>
      </c>
      <c r="L30" s="231"/>
      <c r="M30" s="231">
        <v>45</v>
      </c>
      <c r="N30" s="231"/>
    </row>
    <row r="31" spans="1:14" ht="26" customHeight="1">
      <c r="A31" s="227">
        <v>25</v>
      </c>
      <c r="B31" s="227"/>
      <c r="C31" s="228">
        <v>89</v>
      </c>
      <c r="D31" s="228"/>
      <c r="E31" s="228">
        <v>83</v>
      </c>
      <c r="F31" s="228"/>
      <c r="G31" s="228">
        <v>71</v>
      </c>
      <c r="H31" s="228"/>
      <c r="I31" s="229">
        <v>78</v>
      </c>
      <c r="J31" s="229"/>
      <c r="K31" s="228">
        <v>73</v>
      </c>
      <c r="L31" s="228"/>
      <c r="M31" s="228">
        <v>62</v>
      </c>
      <c r="N31" s="228"/>
    </row>
    <row r="32" spans="1:14" ht="26" customHeight="1">
      <c r="A32" s="230">
        <v>35</v>
      </c>
      <c r="B32" s="230"/>
      <c r="C32" s="231">
        <v>111</v>
      </c>
      <c r="D32" s="231"/>
      <c r="E32" s="231">
        <v>103</v>
      </c>
      <c r="F32" s="231"/>
      <c r="G32" s="231">
        <v>86</v>
      </c>
      <c r="H32" s="231"/>
      <c r="I32" s="232">
        <v>96</v>
      </c>
      <c r="J32" s="232"/>
      <c r="K32" s="231">
        <v>90</v>
      </c>
      <c r="L32" s="231"/>
      <c r="M32" s="231">
        <v>77</v>
      </c>
      <c r="N32" s="231"/>
    </row>
    <row r="33" spans="1:14" ht="26" customHeight="1">
      <c r="A33" s="227">
        <v>50</v>
      </c>
      <c r="B33" s="227"/>
      <c r="C33" s="228">
        <v>135</v>
      </c>
      <c r="D33" s="228"/>
      <c r="E33" s="228">
        <v>125</v>
      </c>
      <c r="F33" s="228"/>
      <c r="G33" s="228">
        <v>104</v>
      </c>
      <c r="H33" s="228"/>
      <c r="I33" s="229">
        <v>117</v>
      </c>
      <c r="J33" s="229"/>
      <c r="K33" s="228">
        <v>110</v>
      </c>
      <c r="L33" s="228"/>
      <c r="M33" s="228">
        <v>92</v>
      </c>
      <c r="N33" s="228"/>
    </row>
    <row r="34" spans="1:14" ht="26" customHeight="1">
      <c r="A34" s="230">
        <v>70</v>
      </c>
      <c r="B34" s="230"/>
      <c r="C34" s="231">
        <v>173</v>
      </c>
      <c r="D34" s="231"/>
      <c r="E34" s="231">
        <v>160</v>
      </c>
      <c r="F34" s="231"/>
      <c r="G34" s="231">
        <v>131</v>
      </c>
      <c r="H34" s="231"/>
      <c r="I34" s="232">
        <v>150</v>
      </c>
      <c r="J34" s="232"/>
      <c r="K34" s="231">
        <v>140</v>
      </c>
      <c r="L34" s="231"/>
      <c r="M34" s="231">
        <v>116</v>
      </c>
      <c r="N34" s="231"/>
    </row>
    <row r="35" spans="1:14" ht="26" customHeight="1">
      <c r="A35" s="227">
        <v>95</v>
      </c>
      <c r="B35" s="227"/>
      <c r="C35" s="228">
        <v>210</v>
      </c>
      <c r="D35" s="228"/>
      <c r="E35" s="228">
        <v>195</v>
      </c>
      <c r="F35" s="228"/>
      <c r="G35" s="228">
        <v>157</v>
      </c>
      <c r="H35" s="228"/>
      <c r="I35" s="229">
        <v>183</v>
      </c>
      <c r="J35" s="229"/>
      <c r="K35" s="228">
        <v>170</v>
      </c>
      <c r="L35" s="228"/>
      <c r="M35" s="228">
        <v>139</v>
      </c>
      <c r="N35" s="228"/>
    </row>
    <row r="36" spans="1:14" ht="26" customHeight="1">
      <c r="A36" s="230">
        <v>120</v>
      </c>
      <c r="B36" s="230"/>
      <c r="C36" s="231">
        <v>244</v>
      </c>
      <c r="D36" s="231"/>
      <c r="E36" s="231">
        <v>226</v>
      </c>
      <c r="F36" s="231"/>
      <c r="G36" s="231">
        <v>181</v>
      </c>
      <c r="H36" s="231"/>
      <c r="I36" s="232">
        <v>212</v>
      </c>
      <c r="J36" s="232"/>
      <c r="K36" s="231">
        <v>197</v>
      </c>
      <c r="L36" s="231"/>
      <c r="M36" s="231">
        <v>160</v>
      </c>
      <c r="N36" s="231"/>
    </row>
    <row r="37" spans="1:14" ht="26" customHeight="1">
      <c r="A37" s="227">
        <v>150</v>
      </c>
      <c r="B37" s="227"/>
      <c r="C37" s="228">
        <v>282</v>
      </c>
      <c r="D37" s="228"/>
      <c r="E37" s="228">
        <v>261</v>
      </c>
      <c r="F37" s="228"/>
      <c r="G37" s="228">
        <v>201</v>
      </c>
      <c r="H37" s="228"/>
      <c r="I37" s="229">
        <v>245</v>
      </c>
      <c r="J37" s="229"/>
      <c r="K37" s="228">
        <v>227</v>
      </c>
      <c r="L37" s="228"/>
      <c r="M37" s="228">
        <v>176</v>
      </c>
      <c r="N37" s="228"/>
    </row>
    <row r="38" spans="1:14" ht="26" customHeight="1">
      <c r="A38" s="230">
        <v>185</v>
      </c>
      <c r="B38" s="230"/>
      <c r="C38" s="231">
        <v>322</v>
      </c>
      <c r="D38" s="231"/>
      <c r="E38" s="231">
        <v>298</v>
      </c>
      <c r="F38" s="231"/>
      <c r="G38" s="231">
        <v>230</v>
      </c>
      <c r="H38" s="231"/>
      <c r="I38" s="232">
        <v>280</v>
      </c>
      <c r="J38" s="232"/>
      <c r="K38" s="231">
        <v>259</v>
      </c>
      <c r="L38" s="231"/>
      <c r="M38" s="231">
        <v>199</v>
      </c>
      <c r="N38" s="231"/>
    </row>
    <row r="39" spans="1:14" ht="26" customHeight="1">
      <c r="A39" s="227">
        <v>240</v>
      </c>
      <c r="B39" s="227"/>
      <c r="C39" s="228">
        <v>380</v>
      </c>
      <c r="D39" s="228"/>
      <c r="E39" s="228">
        <v>352</v>
      </c>
      <c r="F39" s="228"/>
      <c r="G39" s="228">
        <v>269</v>
      </c>
      <c r="H39" s="228"/>
      <c r="I39" s="229">
        <v>330</v>
      </c>
      <c r="J39" s="229"/>
      <c r="K39" s="228">
        <v>305</v>
      </c>
      <c r="L39" s="228"/>
      <c r="M39" s="228">
        <v>232</v>
      </c>
      <c r="N39" s="228"/>
    </row>
    <row r="40" spans="1:14" ht="26" customHeight="1">
      <c r="A40" s="230">
        <v>300</v>
      </c>
      <c r="B40" s="230"/>
      <c r="C40" s="231">
        <v>439</v>
      </c>
      <c r="D40" s="231"/>
      <c r="E40" s="231">
        <v>406</v>
      </c>
      <c r="F40" s="231"/>
      <c r="G40" s="231">
        <v>308</v>
      </c>
      <c r="H40" s="231"/>
      <c r="I40" s="232">
        <v>381</v>
      </c>
      <c r="J40" s="232"/>
      <c r="K40" s="231">
        <v>351</v>
      </c>
      <c r="L40" s="231"/>
      <c r="M40" s="231">
        <v>265</v>
      </c>
      <c r="N40" s="231"/>
    </row>
    <row r="41" spans="1:14">
      <c r="A41" s="186" t="s">
        <v>104</v>
      </c>
      <c r="B41" s="186"/>
      <c r="C41" s="186"/>
      <c r="D41" s="186"/>
      <c r="E41" s="186"/>
      <c r="F41" s="186"/>
      <c r="G41" s="186"/>
      <c r="H41" s="186"/>
      <c r="I41" s="186"/>
      <c r="J41" s="186"/>
      <c r="K41" s="186"/>
      <c r="L41" s="186"/>
      <c r="M41" s="186"/>
      <c r="N41" s="186"/>
    </row>
    <row r="42" spans="1:14">
      <c r="A42" s="186"/>
      <c r="B42" s="186"/>
      <c r="C42" s="186"/>
      <c r="D42" s="186"/>
      <c r="E42" s="186"/>
      <c r="F42" s="186"/>
      <c r="G42" s="186"/>
      <c r="H42" s="186"/>
      <c r="I42" s="186"/>
      <c r="J42" s="186"/>
      <c r="K42" s="186"/>
      <c r="L42" s="186"/>
      <c r="M42" s="186"/>
      <c r="N42" s="186"/>
    </row>
    <row r="43" spans="1:14">
      <c r="A43" s="186"/>
      <c r="B43" s="186"/>
      <c r="C43" s="186"/>
      <c r="D43" s="186"/>
      <c r="E43" s="186"/>
      <c r="F43" s="186"/>
      <c r="G43" s="186"/>
      <c r="H43" s="186"/>
      <c r="I43" s="186"/>
      <c r="J43" s="186"/>
      <c r="K43" s="186"/>
      <c r="L43" s="186"/>
      <c r="M43" s="186"/>
      <c r="N43" s="186"/>
    </row>
    <row r="44" spans="1:14" ht="20">
      <c r="A44" s="103"/>
      <c r="B44" s="103"/>
      <c r="C44" s="103"/>
      <c r="D44" s="103"/>
      <c r="E44" s="103"/>
      <c r="F44" s="103"/>
      <c r="G44" s="103"/>
      <c r="H44" s="103"/>
      <c r="I44" s="103"/>
      <c r="J44" s="103"/>
      <c r="K44" s="103"/>
      <c r="L44" s="103"/>
      <c r="M44" s="103"/>
      <c r="N44" s="103"/>
    </row>
    <row r="45" spans="1:14" ht="20">
      <c r="A45" s="103"/>
      <c r="B45" s="103"/>
      <c r="C45" s="103"/>
      <c r="D45" s="103"/>
      <c r="E45" s="103"/>
      <c r="F45" s="103"/>
      <c r="G45" s="103"/>
      <c r="H45" s="103"/>
      <c r="I45" s="103"/>
      <c r="J45" s="103"/>
      <c r="K45" s="103"/>
      <c r="L45" s="103"/>
      <c r="M45" s="103"/>
      <c r="N45" s="103"/>
    </row>
    <row r="46" spans="1:14" ht="20">
      <c r="A46" s="103"/>
      <c r="B46" s="103"/>
      <c r="C46" s="103"/>
      <c r="D46" s="103"/>
      <c r="E46" s="103"/>
      <c r="F46" s="103"/>
      <c r="G46" s="103"/>
      <c r="H46" s="103"/>
      <c r="I46" s="103"/>
      <c r="J46" s="103"/>
      <c r="K46" s="103"/>
      <c r="L46" s="103"/>
      <c r="M46" s="103"/>
      <c r="N46" s="103"/>
    </row>
    <row r="50" spans="1:14" ht="30" customHeight="1">
      <c r="A50" s="12"/>
      <c r="B50" s="13" t="s">
        <v>7</v>
      </c>
      <c r="C50" s="14"/>
      <c r="D50" s="14"/>
      <c r="E50" s="14"/>
      <c r="F50" s="14"/>
      <c r="G50" s="14"/>
      <c r="H50" s="14"/>
      <c r="I50" s="14"/>
      <c r="J50" s="14"/>
      <c r="K50" s="14"/>
      <c r="L50" s="14"/>
      <c r="M50" s="14"/>
      <c r="N50" s="16">
        <v>9</v>
      </c>
    </row>
  </sheetData>
  <mergeCells count="234">
    <mergeCell ref="J1:M1"/>
    <mergeCell ref="A2:N2"/>
    <mergeCell ref="C3:N3"/>
    <mergeCell ref="C4:H4"/>
    <mergeCell ref="I4:N4"/>
    <mergeCell ref="A7:B7"/>
    <mergeCell ref="C7:N7"/>
    <mergeCell ref="A8:N8"/>
    <mergeCell ref="A9:B9"/>
    <mergeCell ref="C9:D9"/>
    <mergeCell ref="E9:F9"/>
    <mergeCell ref="G9:H9"/>
    <mergeCell ref="I9:J9"/>
    <mergeCell ref="K9:L9"/>
    <mergeCell ref="M9:N9"/>
    <mergeCell ref="A3:B6"/>
    <mergeCell ref="C5:D6"/>
    <mergeCell ref="E5:F6"/>
    <mergeCell ref="G5:H6"/>
    <mergeCell ref="I5:J6"/>
    <mergeCell ref="K5:L6"/>
    <mergeCell ref="M5:N6"/>
    <mergeCell ref="A10:B10"/>
    <mergeCell ref="C10:D10"/>
    <mergeCell ref="E10:F10"/>
    <mergeCell ref="G10:H10"/>
    <mergeCell ref="I10:J10"/>
    <mergeCell ref="K10:L10"/>
    <mergeCell ref="M10:N10"/>
    <mergeCell ref="A11:B11"/>
    <mergeCell ref="C11:D11"/>
    <mergeCell ref="E11:F11"/>
    <mergeCell ref="G11:H11"/>
    <mergeCell ref="I11:J11"/>
    <mergeCell ref="K11:L11"/>
    <mergeCell ref="M11:N11"/>
    <mergeCell ref="A12:B12"/>
    <mergeCell ref="C12:D12"/>
    <mergeCell ref="E12:F12"/>
    <mergeCell ref="G12:H12"/>
    <mergeCell ref="I12:J12"/>
    <mergeCell ref="K12:L12"/>
    <mergeCell ref="M12:N12"/>
    <mergeCell ref="A13:B13"/>
    <mergeCell ref="C13:D13"/>
    <mergeCell ref="E13:F13"/>
    <mergeCell ref="G13:H13"/>
    <mergeCell ref="I13:J13"/>
    <mergeCell ref="K13:L13"/>
    <mergeCell ref="M13:N13"/>
    <mergeCell ref="A14:B14"/>
    <mergeCell ref="C14:D14"/>
    <mergeCell ref="E14:F14"/>
    <mergeCell ref="G14:H14"/>
    <mergeCell ref="I14:J14"/>
    <mergeCell ref="K14:L14"/>
    <mergeCell ref="M14:N14"/>
    <mergeCell ref="A15:B15"/>
    <mergeCell ref="C15:D15"/>
    <mergeCell ref="E15:F15"/>
    <mergeCell ref="G15:H15"/>
    <mergeCell ref="I15:J15"/>
    <mergeCell ref="K15:L15"/>
    <mergeCell ref="M15:N15"/>
    <mergeCell ref="A16:B16"/>
    <mergeCell ref="C16:D16"/>
    <mergeCell ref="E16:F16"/>
    <mergeCell ref="G16:H16"/>
    <mergeCell ref="I16:J16"/>
    <mergeCell ref="K16:L16"/>
    <mergeCell ref="M16:N16"/>
    <mergeCell ref="A17:B17"/>
    <mergeCell ref="C17:D17"/>
    <mergeCell ref="E17:F17"/>
    <mergeCell ref="G17:H17"/>
    <mergeCell ref="I17:J17"/>
    <mergeCell ref="K17:L17"/>
    <mergeCell ref="M17:N17"/>
    <mergeCell ref="A18:B18"/>
    <mergeCell ref="C18:D18"/>
    <mergeCell ref="E18:F18"/>
    <mergeCell ref="G18:H18"/>
    <mergeCell ref="I18:J18"/>
    <mergeCell ref="K18:L18"/>
    <mergeCell ref="M18:N18"/>
    <mergeCell ref="A19:B19"/>
    <mergeCell ref="C19:D19"/>
    <mergeCell ref="E19:F19"/>
    <mergeCell ref="G19:H19"/>
    <mergeCell ref="I19:J19"/>
    <mergeCell ref="K19:L19"/>
    <mergeCell ref="M19:N19"/>
    <mergeCell ref="A20:B20"/>
    <mergeCell ref="C20:D20"/>
    <mergeCell ref="E20:F20"/>
    <mergeCell ref="G20:H20"/>
    <mergeCell ref="I20:J20"/>
    <mergeCell ref="K20:L20"/>
    <mergeCell ref="M20:N20"/>
    <mergeCell ref="A21:B21"/>
    <mergeCell ref="C21:D21"/>
    <mergeCell ref="E21:F21"/>
    <mergeCell ref="G21:H21"/>
    <mergeCell ref="I21:J21"/>
    <mergeCell ref="K21:L21"/>
    <mergeCell ref="M21:N21"/>
    <mergeCell ref="A22:B22"/>
    <mergeCell ref="C22:D22"/>
    <mergeCell ref="E22:F22"/>
    <mergeCell ref="G22:H22"/>
    <mergeCell ref="I22:J22"/>
    <mergeCell ref="K22:L22"/>
    <mergeCell ref="M22:N22"/>
    <mergeCell ref="A23:B23"/>
    <mergeCell ref="C23:D23"/>
    <mergeCell ref="E23:F23"/>
    <mergeCell ref="G23:H23"/>
    <mergeCell ref="I23:J23"/>
    <mergeCell ref="K23:L23"/>
    <mergeCell ref="M23:N23"/>
    <mergeCell ref="A24:B24"/>
    <mergeCell ref="C24:D24"/>
    <mergeCell ref="E24:F24"/>
    <mergeCell ref="G24:H24"/>
    <mergeCell ref="I24:J24"/>
    <mergeCell ref="K24:L24"/>
    <mergeCell ref="M24:N24"/>
    <mergeCell ref="A25:N25"/>
    <mergeCell ref="A26:B26"/>
    <mergeCell ref="C26:D26"/>
    <mergeCell ref="E26:F26"/>
    <mergeCell ref="G26:H26"/>
    <mergeCell ref="I26:J26"/>
    <mergeCell ref="K26:L26"/>
    <mergeCell ref="M26:N26"/>
    <mergeCell ref="A27:B27"/>
    <mergeCell ref="C27:D27"/>
    <mergeCell ref="E27:F27"/>
    <mergeCell ref="G27:H27"/>
    <mergeCell ref="I27:J27"/>
    <mergeCell ref="K27:L27"/>
    <mergeCell ref="M27:N27"/>
    <mergeCell ref="A28:B28"/>
    <mergeCell ref="C28:D28"/>
    <mergeCell ref="E28:F28"/>
    <mergeCell ref="G28:H28"/>
    <mergeCell ref="I28:J28"/>
    <mergeCell ref="K28:L28"/>
    <mergeCell ref="M28:N28"/>
    <mergeCell ref="A29:B29"/>
    <mergeCell ref="C29:D29"/>
    <mergeCell ref="E29:F29"/>
    <mergeCell ref="G29:H29"/>
    <mergeCell ref="I29:J29"/>
    <mergeCell ref="K29:L29"/>
    <mergeCell ref="M29:N29"/>
    <mergeCell ref="A30:B30"/>
    <mergeCell ref="C30:D30"/>
    <mergeCell ref="E30:F30"/>
    <mergeCell ref="G30:H30"/>
    <mergeCell ref="I30:J30"/>
    <mergeCell ref="K30:L30"/>
    <mergeCell ref="M30:N30"/>
    <mergeCell ref="A31:B31"/>
    <mergeCell ref="C31:D31"/>
    <mergeCell ref="E31:F31"/>
    <mergeCell ref="G31:H31"/>
    <mergeCell ref="I31:J31"/>
    <mergeCell ref="K31:L31"/>
    <mergeCell ref="M31:N31"/>
    <mergeCell ref="A32:B32"/>
    <mergeCell ref="C32:D32"/>
    <mergeCell ref="E32:F32"/>
    <mergeCell ref="G32:H32"/>
    <mergeCell ref="I32:J32"/>
    <mergeCell ref="K32:L32"/>
    <mergeCell ref="M32:N32"/>
    <mergeCell ref="A33:B33"/>
    <mergeCell ref="C33:D33"/>
    <mergeCell ref="E33:F33"/>
    <mergeCell ref="G33:H33"/>
    <mergeCell ref="I33:J33"/>
    <mergeCell ref="K33:L33"/>
    <mergeCell ref="M33:N33"/>
    <mergeCell ref="A34:B34"/>
    <mergeCell ref="C34:D34"/>
    <mergeCell ref="E34:F34"/>
    <mergeCell ref="G34:H34"/>
    <mergeCell ref="I34:J34"/>
    <mergeCell ref="K34:L34"/>
    <mergeCell ref="M34:N34"/>
    <mergeCell ref="A35:B35"/>
    <mergeCell ref="C35:D35"/>
    <mergeCell ref="E35:F35"/>
    <mergeCell ref="G35:H35"/>
    <mergeCell ref="I35:J35"/>
    <mergeCell ref="K35:L35"/>
    <mergeCell ref="M35:N35"/>
    <mergeCell ref="A36:B36"/>
    <mergeCell ref="C36:D36"/>
    <mergeCell ref="E36:F36"/>
    <mergeCell ref="G36:H36"/>
    <mergeCell ref="I36:J36"/>
    <mergeCell ref="K36:L36"/>
    <mergeCell ref="M36:N36"/>
    <mergeCell ref="A37:B37"/>
    <mergeCell ref="C37:D37"/>
    <mergeCell ref="E37:F37"/>
    <mergeCell ref="G37:H37"/>
    <mergeCell ref="I37:J37"/>
    <mergeCell ref="K37:L37"/>
    <mergeCell ref="M37:N37"/>
    <mergeCell ref="A38:B38"/>
    <mergeCell ref="C38:D38"/>
    <mergeCell ref="E38:F38"/>
    <mergeCell ref="G38:H38"/>
    <mergeCell ref="I38:J38"/>
    <mergeCell ref="K38:L38"/>
    <mergeCell ref="M38:N38"/>
    <mergeCell ref="A41:N43"/>
    <mergeCell ref="A39:B39"/>
    <mergeCell ref="C39:D39"/>
    <mergeCell ref="E39:F39"/>
    <mergeCell ref="G39:H39"/>
    <mergeCell ref="I39:J39"/>
    <mergeCell ref="K39:L39"/>
    <mergeCell ref="M39:N39"/>
    <mergeCell ref="A40:B40"/>
    <mergeCell ref="C40:D40"/>
    <mergeCell ref="E40:F40"/>
    <mergeCell ref="G40:H40"/>
    <mergeCell ref="I40:J40"/>
    <mergeCell ref="K40:L40"/>
    <mergeCell ref="M40:N40"/>
  </mergeCells>
  <hyperlinks>
    <hyperlink ref="B50" r:id="rId1" tooltip="http://www.Z43-cable.vn" xr:uid="{00000000-0004-0000-0500-000000000000}"/>
  </hyperlinks>
  <pageMargins left="0.47222222222222199" right="0.47222222222222199" top="0.118055555555556" bottom="5.9027777777777797E-2" header="0" footer="0"/>
  <pageSetup paperSize="9" scale="65" orientation="portrait" r:id="rId2"/>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N51"/>
  <sheetViews>
    <sheetView view="pageBreakPreview" topLeftCell="A33" zoomScaleNormal="70" workbookViewId="0">
      <selection activeCell="U48" sqref="U48"/>
    </sheetView>
  </sheetViews>
  <sheetFormatPr defaultColWidth="9" defaultRowHeight="14"/>
  <cols>
    <col min="1" max="1" width="10.81640625" style="2" customWidth="1"/>
    <col min="2" max="2" width="12.453125" style="2" customWidth="1"/>
    <col min="3" max="14" width="9.90625" style="2" customWidth="1"/>
    <col min="15" max="16384" width="9" style="2"/>
  </cols>
  <sheetData>
    <row r="1" spans="1:14" ht="50" customHeight="1">
      <c r="A1" s="72" t="s">
        <v>81</v>
      </c>
      <c r="B1" s="68"/>
      <c r="C1" s="68"/>
      <c r="D1" s="68"/>
      <c r="E1" s="68"/>
      <c r="F1" s="68"/>
      <c r="G1" s="68"/>
      <c r="H1" s="68"/>
      <c r="I1" s="68"/>
      <c r="J1" s="179" t="s">
        <v>1</v>
      </c>
      <c r="K1" s="179"/>
      <c r="L1" s="179"/>
      <c r="M1" s="179"/>
    </row>
    <row r="2" spans="1:14" ht="30" customHeight="1">
      <c r="A2" s="205" t="s">
        <v>105</v>
      </c>
      <c r="B2" s="206"/>
      <c r="C2" s="206"/>
      <c r="D2" s="206"/>
      <c r="E2" s="206"/>
      <c r="F2" s="206"/>
      <c r="G2" s="206"/>
      <c r="H2" s="206"/>
      <c r="I2" s="206"/>
      <c r="J2" s="206"/>
      <c r="K2" s="206"/>
      <c r="L2" s="206"/>
      <c r="M2" s="206"/>
      <c r="N2" s="206"/>
    </row>
    <row r="3" spans="1:14" s="104" customFormat="1" ht="20" customHeight="1">
      <c r="A3" s="235" t="s">
        <v>83</v>
      </c>
      <c r="B3" s="236"/>
      <c r="C3" s="236" t="s">
        <v>84</v>
      </c>
      <c r="D3" s="236"/>
      <c r="E3" s="236"/>
      <c r="F3" s="236"/>
      <c r="G3" s="236"/>
      <c r="H3" s="236"/>
      <c r="I3" s="236"/>
      <c r="J3" s="236"/>
      <c r="K3" s="236"/>
      <c r="L3" s="236"/>
      <c r="M3" s="236"/>
      <c r="N3" s="245"/>
    </row>
    <row r="4" spans="1:14" s="104" customFormat="1" ht="25" customHeight="1">
      <c r="A4" s="237"/>
      <c r="B4" s="193"/>
      <c r="C4" s="199" t="s">
        <v>85</v>
      </c>
      <c r="D4" s="199"/>
      <c r="E4" s="199"/>
      <c r="F4" s="199"/>
      <c r="G4" s="199"/>
      <c r="H4" s="199"/>
      <c r="I4" s="199" t="s">
        <v>101</v>
      </c>
      <c r="J4" s="199"/>
      <c r="K4" s="199"/>
      <c r="L4" s="199"/>
      <c r="M4" s="199"/>
      <c r="N4" s="246"/>
    </row>
    <row r="5" spans="1:14" s="104" customFormat="1" ht="76" customHeight="1">
      <c r="A5" s="237"/>
      <c r="B5" s="193"/>
      <c r="C5" s="238" t="s">
        <v>93</v>
      </c>
      <c r="D5" s="238"/>
      <c r="E5" s="238" t="s">
        <v>93</v>
      </c>
      <c r="F5" s="238"/>
      <c r="G5" s="238" t="s">
        <v>93</v>
      </c>
      <c r="H5" s="238"/>
      <c r="I5" s="239" t="s">
        <v>93</v>
      </c>
      <c r="J5" s="239"/>
      <c r="K5" s="238" t="s">
        <v>93</v>
      </c>
      <c r="L5" s="238"/>
      <c r="M5" s="238" t="s">
        <v>93</v>
      </c>
      <c r="N5" s="240"/>
    </row>
    <row r="6" spans="1:14" s="104" customFormat="1" ht="25" customHeight="1">
      <c r="A6" s="237"/>
      <c r="B6" s="193"/>
      <c r="C6" s="238"/>
      <c r="D6" s="238"/>
      <c r="E6" s="238"/>
      <c r="F6" s="238"/>
      <c r="G6" s="238"/>
      <c r="H6" s="238"/>
      <c r="I6" s="239"/>
      <c r="J6" s="239"/>
      <c r="K6" s="238"/>
      <c r="L6" s="238"/>
      <c r="M6" s="238"/>
      <c r="N6" s="240"/>
    </row>
    <row r="7" spans="1:14" s="104" customFormat="1" ht="25" customHeight="1">
      <c r="A7" s="237" t="s">
        <v>95</v>
      </c>
      <c r="B7" s="193"/>
      <c r="C7" s="247" t="s">
        <v>96</v>
      </c>
      <c r="D7" s="247"/>
      <c r="E7" s="247"/>
      <c r="F7" s="247"/>
      <c r="G7" s="247"/>
      <c r="H7" s="247"/>
      <c r="I7" s="247"/>
      <c r="J7" s="247"/>
      <c r="K7" s="247"/>
      <c r="L7" s="247"/>
      <c r="M7" s="247"/>
      <c r="N7" s="248"/>
    </row>
    <row r="8" spans="1:14" s="104" customFormat="1" ht="25" customHeight="1">
      <c r="A8" s="249" t="s">
        <v>102</v>
      </c>
      <c r="B8" s="195"/>
      <c r="C8" s="195"/>
      <c r="D8" s="195"/>
      <c r="E8" s="195"/>
      <c r="F8" s="195"/>
      <c r="G8" s="195"/>
      <c r="H8" s="195"/>
      <c r="I8" s="195"/>
      <c r="J8" s="195"/>
      <c r="K8" s="195"/>
      <c r="L8" s="195"/>
      <c r="M8" s="195"/>
      <c r="N8" s="250"/>
    </row>
    <row r="9" spans="1:14" ht="26" customHeight="1">
      <c r="A9" s="208">
        <v>1.5</v>
      </c>
      <c r="B9" s="209"/>
      <c r="C9" s="243">
        <v>26</v>
      </c>
      <c r="D9" s="243"/>
      <c r="E9" s="243">
        <v>24</v>
      </c>
      <c r="F9" s="243"/>
      <c r="G9" s="243">
        <v>22</v>
      </c>
      <c r="H9" s="243"/>
      <c r="I9" s="244">
        <v>23</v>
      </c>
      <c r="J9" s="244"/>
      <c r="K9" s="243">
        <v>22</v>
      </c>
      <c r="L9" s="243"/>
      <c r="M9" s="243">
        <v>19.5</v>
      </c>
      <c r="N9" s="243"/>
    </row>
    <row r="10" spans="1:14" ht="26" customHeight="1">
      <c r="A10" s="210">
        <v>2.5</v>
      </c>
      <c r="B10" s="211"/>
      <c r="C10" s="241">
        <v>36</v>
      </c>
      <c r="D10" s="241"/>
      <c r="E10" s="241">
        <v>33</v>
      </c>
      <c r="F10" s="241"/>
      <c r="G10" s="241">
        <v>30</v>
      </c>
      <c r="H10" s="241"/>
      <c r="I10" s="242">
        <v>32</v>
      </c>
      <c r="J10" s="242"/>
      <c r="K10" s="241">
        <v>30</v>
      </c>
      <c r="L10" s="241"/>
      <c r="M10" s="241">
        <v>26</v>
      </c>
      <c r="N10" s="241"/>
    </row>
    <row r="11" spans="1:14" ht="26" customHeight="1">
      <c r="A11" s="208">
        <v>4</v>
      </c>
      <c r="B11" s="209"/>
      <c r="C11" s="243">
        <v>49</v>
      </c>
      <c r="D11" s="243"/>
      <c r="E11" s="243">
        <v>45</v>
      </c>
      <c r="F11" s="243"/>
      <c r="G11" s="243">
        <v>40</v>
      </c>
      <c r="H11" s="243"/>
      <c r="I11" s="244">
        <v>42</v>
      </c>
      <c r="J11" s="244"/>
      <c r="K11" s="243">
        <v>40</v>
      </c>
      <c r="L11" s="243"/>
      <c r="M11" s="243">
        <v>35</v>
      </c>
      <c r="N11" s="243"/>
    </row>
    <row r="12" spans="1:14" ht="26" customHeight="1">
      <c r="A12" s="210">
        <v>6</v>
      </c>
      <c r="B12" s="211"/>
      <c r="C12" s="241">
        <v>63</v>
      </c>
      <c r="D12" s="241"/>
      <c r="E12" s="241">
        <v>58</v>
      </c>
      <c r="F12" s="241"/>
      <c r="G12" s="241">
        <v>51</v>
      </c>
      <c r="H12" s="241"/>
      <c r="I12" s="242">
        <v>54</v>
      </c>
      <c r="J12" s="242"/>
      <c r="K12" s="241">
        <v>52</v>
      </c>
      <c r="L12" s="241"/>
      <c r="M12" s="241">
        <v>44</v>
      </c>
      <c r="N12" s="241"/>
    </row>
    <row r="13" spans="1:14" ht="26" customHeight="1">
      <c r="A13" s="208">
        <v>10</v>
      </c>
      <c r="B13" s="209"/>
      <c r="C13" s="243">
        <v>86</v>
      </c>
      <c r="D13" s="243"/>
      <c r="E13" s="243">
        <v>80</v>
      </c>
      <c r="F13" s="243"/>
      <c r="G13" s="243">
        <v>69</v>
      </c>
      <c r="H13" s="243"/>
      <c r="I13" s="244">
        <v>75</v>
      </c>
      <c r="J13" s="244"/>
      <c r="K13" s="243">
        <v>71</v>
      </c>
      <c r="L13" s="243"/>
      <c r="M13" s="243">
        <v>60</v>
      </c>
      <c r="N13" s="243"/>
    </row>
    <row r="14" spans="1:14" ht="26" customHeight="1">
      <c r="A14" s="210">
        <v>16</v>
      </c>
      <c r="B14" s="211"/>
      <c r="C14" s="241">
        <v>115</v>
      </c>
      <c r="D14" s="241"/>
      <c r="E14" s="241">
        <v>107</v>
      </c>
      <c r="F14" s="241"/>
      <c r="G14" s="241">
        <v>91</v>
      </c>
      <c r="H14" s="241"/>
      <c r="I14" s="242">
        <v>100</v>
      </c>
      <c r="J14" s="242"/>
      <c r="K14" s="241">
        <v>96</v>
      </c>
      <c r="L14" s="241"/>
      <c r="M14" s="241">
        <v>80</v>
      </c>
      <c r="N14" s="241"/>
    </row>
    <row r="15" spans="1:14" ht="26" customHeight="1">
      <c r="A15" s="208">
        <v>25</v>
      </c>
      <c r="B15" s="209"/>
      <c r="C15" s="243">
        <v>149</v>
      </c>
      <c r="D15" s="243"/>
      <c r="E15" s="243">
        <v>138</v>
      </c>
      <c r="F15" s="243"/>
      <c r="G15" s="243">
        <v>119</v>
      </c>
      <c r="H15" s="243"/>
      <c r="I15" s="244">
        <v>127</v>
      </c>
      <c r="J15" s="244"/>
      <c r="K15" s="243">
        <v>119</v>
      </c>
      <c r="L15" s="243"/>
      <c r="M15" s="243">
        <v>105</v>
      </c>
      <c r="N15" s="243"/>
    </row>
    <row r="16" spans="1:14" ht="26" customHeight="1">
      <c r="A16" s="210">
        <v>35</v>
      </c>
      <c r="B16" s="211"/>
      <c r="C16" s="241">
        <v>185</v>
      </c>
      <c r="D16" s="241"/>
      <c r="E16" s="241">
        <v>171</v>
      </c>
      <c r="F16" s="241"/>
      <c r="G16" s="241">
        <v>146</v>
      </c>
      <c r="H16" s="241"/>
      <c r="I16" s="242">
        <v>158</v>
      </c>
      <c r="J16" s="242"/>
      <c r="K16" s="241">
        <v>147</v>
      </c>
      <c r="L16" s="241"/>
      <c r="M16" s="241">
        <v>128</v>
      </c>
      <c r="N16" s="241"/>
    </row>
    <row r="17" spans="1:14" ht="26" customHeight="1">
      <c r="A17" s="208">
        <v>50</v>
      </c>
      <c r="B17" s="209"/>
      <c r="C17" s="243">
        <v>225</v>
      </c>
      <c r="D17" s="243"/>
      <c r="E17" s="243">
        <v>209</v>
      </c>
      <c r="F17" s="243"/>
      <c r="G17" s="243">
        <v>175</v>
      </c>
      <c r="H17" s="243"/>
      <c r="I17" s="244">
        <v>192</v>
      </c>
      <c r="J17" s="244"/>
      <c r="K17" s="243">
        <v>179</v>
      </c>
      <c r="L17" s="243"/>
      <c r="M17" s="243">
        <v>154</v>
      </c>
      <c r="N17" s="243"/>
    </row>
    <row r="18" spans="1:14" ht="26" customHeight="1">
      <c r="A18" s="210">
        <v>70</v>
      </c>
      <c r="B18" s="211"/>
      <c r="C18" s="241">
        <v>289</v>
      </c>
      <c r="D18" s="241"/>
      <c r="E18" s="241">
        <v>269</v>
      </c>
      <c r="F18" s="241"/>
      <c r="G18" s="241">
        <v>221</v>
      </c>
      <c r="H18" s="241"/>
      <c r="I18" s="242">
        <v>246</v>
      </c>
      <c r="J18" s="242"/>
      <c r="K18" s="241">
        <v>229</v>
      </c>
      <c r="L18" s="241"/>
      <c r="M18" s="241">
        <v>194</v>
      </c>
      <c r="N18" s="241"/>
    </row>
    <row r="19" spans="1:14" ht="26" customHeight="1">
      <c r="A19" s="208">
        <v>95</v>
      </c>
      <c r="B19" s="209"/>
      <c r="C19" s="243">
        <v>352</v>
      </c>
      <c r="D19" s="243"/>
      <c r="E19" s="243">
        <v>328</v>
      </c>
      <c r="F19" s="243"/>
      <c r="G19" s="243">
        <v>265</v>
      </c>
      <c r="H19" s="243"/>
      <c r="I19" s="244">
        <v>298</v>
      </c>
      <c r="J19" s="244"/>
      <c r="K19" s="243">
        <v>278</v>
      </c>
      <c r="L19" s="243"/>
      <c r="M19" s="243">
        <v>233</v>
      </c>
      <c r="N19" s="243"/>
    </row>
    <row r="20" spans="1:14" ht="26" customHeight="1">
      <c r="A20" s="210">
        <v>120</v>
      </c>
      <c r="B20" s="211"/>
      <c r="C20" s="241">
        <v>410</v>
      </c>
      <c r="D20" s="241"/>
      <c r="E20" s="241">
        <v>382</v>
      </c>
      <c r="F20" s="241"/>
      <c r="G20" s="241">
        <v>305</v>
      </c>
      <c r="H20" s="241"/>
      <c r="I20" s="242">
        <v>346</v>
      </c>
      <c r="J20" s="242"/>
      <c r="K20" s="241">
        <v>322</v>
      </c>
      <c r="L20" s="241"/>
      <c r="M20" s="241">
        <v>268</v>
      </c>
      <c r="N20" s="241"/>
    </row>
    <row r="21" spans="1:14" ht="26" customHeight="1">
      <c r="A21" s="208">
        <v>150</v>
      </c>
      <c r="B21" s="209"/>
      <c r="C21" s="243">
        <v>473</v>
      </c>
      <c r="D21" s="243"/>
      <c r="E21" s="243">
        <v>441</v>
      </c>
      <c r="F21" s="243"/>
      <c r="G21" s="243">
        <v>334</v>
      </c>
      <c r="H21" s="243"/>
      <c r="I21" s="244">
        <v>399</v>
      </c>
      <c r="J21" s="244"/>
      <c r="K21" s="243">
        <v>371</v>
      </c>
      <c r="L21" s="243"/>
      <c r="M21" s="243">
        <v>300</v>
      </c>
      <c r="N21" s="243"/>
    </row>
    <row r="22" spans="1:14" ht="26" customHeight="1">
      <c r="A22" s="210">
        <v>185</v>
      </c>
      <c r="B22" s="211"/>
      <c r="C22" s="241">
        <v>542</v>
      </c>
      <c r="D22" s="241"/>
      <c r="E22" s="241">
        <v>506</v>
      </c>
      <c r="F22" s="241"/>
      <c r="G22" s="241">
        <v>384</v>
      </c>
      <c r="H22" s="241"/>
      <c r="I22" s="242">
        <v>456</v>
      </c>
      <c r="J22" s="242"/>
      <c r="K22" s="241">
        <v>424</v>
      </c>
      <c r="L22" s="241"/>
      <c r="M22" s="241">
        <v>340</v>
      </c>
      <c r="N22" s="241"/>
    </row>
    <row r="23" spans="1:14" ht="26" customHeight="1">
      <c r="A23" s="208">
        <v>240</v>
      </c>
      <c r="B23" s="209"/>
      <c r="C23" s="243">
        <v>641</v>
      </c>
      <c r="D23" s="243"/>
      <c r="E23" s="243">
        <v>599</v>
      </c>
      <c r="F23" s="243"/>
      <c r="G23" s="243">
        <v>459</v>
      </c>
      <c r="H23" s="243"/>
      <c r="I23" s="244">
        <v>538</v>
      </c>
      <c r="J23" s="244"/>
      <c r="K23" s="243">
        <v>500</v>
      </c>
      <c r="L23" s="243"/>
      <c r="M23" s="243">
        <v>398</v>
      </c>
      <c r="N23" s="243"/>
    </row>
    <row r="24" spans="1:14" ht="26" customHeight="1">
      <c r="A24" s="210">
        <v>300</v>
      </c>
      <c r="B24" s="211"/>
      <c r="C24" s="241">
        <v>741</v>
      </c>
      <c r="D24" s="241"/>
      <c r="E24" s="241">
        <v>693</v>
      </c>
      <c r="F24" s="241"/>
      <c r="G24" s="241">
        <v>532</v>
      </c>
      <c r="H24" s="241"/>
      <c r="I24" s="242">
        <v>621</v>
      </c>
      <c r="J24" s="242"/>
      <c r="K24" s="241">
        <v>765</v>
      </c>
      <c r="L24" s="241"/>
      <c r="M24" s="241">
        <v>455</v>
      </c>
      <c r="N24" s="241"/>
    </row>
    <row r="25" spans="1:14" s="104" customFormat="1" ht="25" customHeight="1">
      <c r="A25" s="233" t="s">
        <v>103</v>
      </c>
      <c r="B25" s="233"/>
      <c r="C25" s="233"/>
      <c r="D25" s="233"/>
      <c r="E25" s="233"/>
      <c r="F25" s="233"/>
      <c r="G25" s="233"/>
      <c r="H25" s="233"/>
      <c r="I25" s="233"/>
      <c r="J25" s="233"/>
      <c r="K25" s="233"/>
      <c r="L25" s="233"/>
      <c r="M25" s="233"/>
      <c r="N25" s="233"/>
    </row>
    <row r="26" spans="1:14" ht="26" customHeight="1">
      <c r="A26" s="208">
        <v>2.5</v>
      </c>
      <c r="B26" s="209"/>
      <c r="C26" s="243">
        <v>28</v>
      </c>
      <c r="D26" s="243"/>
      <c r="E26" s="243">
        <v>26</v>
      </c>
      <c r="F26" s="243"/>
      <c r="G26" s="243">
        <v>23</v>
      </c>
      <c r="H26" s="243"/>
      <c r="I26" s="244">
        <v>24</v>
      </c>
      <c r="J26" s="244"/>
      <c r="K26" s="243">
        <v>24</v>
      </c>
      <c r="L26" s="243"/>
      <c r="M26" s="243">
        <v>21</v>
      </c>
      <c r="N26" s="243"/>
    </row>
    <row r="27" spans="1:14" ht="26" customHeight="1">
      <c r="A27" s="210">
        <v>4</v>
      </c>
      <c r="B27" s="211"/>
      <c r="C27" s="241">
        <v>38</v>
      </c>
      <c r="D27" s="241"/>
      <c r="E27" s="241">
        <v>35</v>
      </c>
      <c r="F27" s="241"/>
      <c r="G27" s="241">
        <v>31</v>
      </c>
      <c r="H27" s="241"/>
      <c r="I27" s="242">
        <v>32</v>
      </c>
      <c r="J27" s="242"/>
      <c r="K27" s="241">
        <v>32</v>
      </c>
      <c r="L27" s="241"/>
      <c r="M27" s="241">
        <v>28</v>
      </c>
      <c r="N27" s="241"/>
    </row>
    <row r="28" spans="1:14" ht="26" customHeight="1">
      <c r="A28" s="208">
        <v>6</v>
      </c>
      <c r="B28" s="209"/>
      <c r="C28" s="243">
        <v>49</v>
      </c>
      <c r="D28" s="243"/>
      <c r="E28" s="243">
        <v>45</v>
      </c>
      <c r="F28" s="243"/>
      <c r="G28" s="243">
        <v>40</v>
      </c>
      <c r="H28" s="243"/>
      <c r="I28" s="244">
        <v>42</v>
      </c>
      <c r="J28" s="244"/>
      <c r="K28" s="243">
        <v>41</v>
      </c>
      <c r="L28" s="243"/>
      <c r="M28" s="243">
        <v>35</v>
      </c>
      <c r="N28" s="243"/>
    </row>
    <row r="29" spans="1:14" ht="26" customHeight="1">
      <c r="A29" s="210">
        <v>10</v>
      </c>
      <c r="B29" s="211"/>
      <c r="C29" s="241">
        <v>67</v>
      </c>
      <c r="D29" s="241"/>
      <c r="E29" s="241">
        <v>62</v>
      </c>
      <c r="F29" s="241"/>
      <c r="G29" s="241">
        <v>54</v>
      </c>
      <c r="H29" s="241"/>
      <c r="I29" s="242">
        <v>58</v>
      </c>
      <c r="J29" s="242"/>
      <c r="K29" s="241">
        <v>57</v>
      </c>
      <c r="L29" s="241"/>
      <c r="M29" s="241">
        <v>48</v>
      </c>
      <c r="N29" s="241"/>
    </row>
    <row r="30" spans="1:14" ht="26" customHeight="1">
      <c r="A30" s="208">
        <v>16</v>
      </c>
      <c r="B30" s="209"/>
      <c r="C30" s="243">
        <v>91</v>
      </c>
      <c r="D30" s="243"/>
      <c r="E30" s="243">
        <v>84</v>
      </c>
      <c r="F30" s="243"/>
      <c r="G30" s="243">
        <v>72</v>
      </c>
      <c r="H30" s="243"/>
      <c r="I30" s="244">
        <v>77</v>
      </c>
      <c r="J30" s="244"/>
      <c r="K30" s="243">
        <v>76</v>
      </c>
      <c r="L30" s="243"/>
      <c r="M30" s="243">
        <v>64</v>
      </c>
      <c r="N30" s="243"/>
    </row>
    <row r="31" spans="1:14" ht="26" customHeight="1">
      <c r="A31" s="210">
        <v>25</v>
      </c>
      <c r="B31" s="211"/>
      <c r="C31" s="241">
        <v>108</v>
      </c>
      <c r="D31" s="241"/>
      <c r="E31" s="241">
        <v>101</v>
      </c>
      <c r="F31" s="241"/>
      <c r="G31" s="241">
        <v>94</v>
      </c>
      <c r="H31" s="241"/>
      <c r="I31" s="242">
        <v>97</v>
      </c>
      <c r="J31" s="242"/>
      <c r="K31" s="241">
        <v>90</v>
      </c>
      <c r="L31" s="241"/>
      <c r="M31" s="241">
        <v>84</v>
      </c>
      <c r="N31" s="241"/>
    </row>
    <row r="32" spans="1:14" ht="26" customHeight="1">
      <c r="A32" s="208">
        <v>35</v>
      </c>
      <c r="B32" s="209"/>
      <c r="C32" s="243">
        <v>135</v>
      </c>
      <c r="D32" s="243"/>
      <c r="E32" s="243">
        <v>126</v>
      </c>
      <c r="F32" s="243"/>
      <c r="G32" s="243">
        <v>115</v>
      </c>
      <c r="H32" s="243"/>
      <c r="I32" s="244">
        <v>120</v>
      </c>
      <c r="J32" s="244"/>
      <c r="K32" s="243">
        <v>112</v>
      </c>
      <c r="L32" s="243"/>
      <c r="M32" s="243">
        <v>103</v>
      </c>
      <c r="N32" s="243"/>
    </row>
    <row r="33" spans="1:14" ht="26" customHeight="1">
      <c r="A33" s="210">
        <v>50</v>
      </c>
      <c r="B33" s="211"/>
      <c r="C33" s="241">
        <v>164</v>
      </c>
      <c r="D33" s="241"/>
      <c r="E33" s="241">
        <v>154</v>
      </c>
      <c r="F33" s="241"/>
      <c r="G33" s="241">
        <v>138</v>
      </c>
      <c r="H33" s="241"/>
      <c r="I33" s="242">
        <v>146</v>
      </c>
      <c r="J33" s="242"/>
      <c r="K33" s="241">
        <v>136</v>
      </c>
      <c r="L33" s="241"/>
      <c r="M33" s="241">
        <v>124</v>
      </c>
      <c r="N33" s="241"/>
    </row>
    <row r="34" spans="1:14" ht="26" customHeight="1">
      <c r="A34" s="208">
        <v>70</v>
      </c>
      <c r="B34" s="209"/>
      <c r="C34" s="243">
        <v>211</v>
      </c>
      <c r="D34" s="243"/>
      <c r="E34" s="243">
        <v>198</v>
      </c>
      <c r="F34" s="243"/>
      <c r="G34" s="243">
        <v>175</v>
      </c>
      <c r="H34" s="243"/>
      <c r="I34" s="244">
        <v>187</v>
      </c>
      <c r="J34" s="244"/>
      <c r="K34" s="243">
        <v>174</v>
      </c>
      <c r="L34" s="243"/>
      <c r="M34" s="243">
        <v>156</v>
      </c>
      <c r="N34" s="243"/>
    </row>
    <row r="35" spans="1:14" ht="26" customHeight="1">
      <c r="A35" s="210">
        <v>95</v>
      </c>
      <c r="B35" s="211"/>
      <c r="C35" s="241">
        <v>257</v>
      </c>
      <c r="D35" s="241"/>
      <c r="E35" s="241">
        <v>241</v>
      </c>
      <c r="F35" s="241"/>
      <c r="G35" s="241">
        <v>210</v>
      </c>
      <c r="H35" s="241"/>
      <c r="I35" s="242">
        <v>227</v>
      </c>
      <c r="J35" s="242"/>
      <c r="K35" s="241">
        <v>211</v>
      </c>
      <c r="L35" s="241"/>
      <c r="M35" s="241">
        <v>188</v>
      </c>
      <c r="N35" s="241"/>
    </row>
    <row r="36" spans="1:14" ht="26" customHeight="1">
      <c r="A36" s="208">
        <v>120</v>
      </c>
      <c r="B36" s="209"/>
      <c r="C36" s="243">
        <v>300</v>
      </c>
      <c r="D36" s="243"/>
      <c r="E36" s="243">
        <v>280</v>
      </c>
      <c r="F36" s="243"/>
      <c r="G36" s="243">
        <v>242</v>
      </c>
      <c r="H36" s="243"/>
      <c r="I36" s="244">
        <v>263</v>
      </c>
      <c r="J36" s="244"/>
      <c r="K36" s="243">
        <v>245</v>
      </c>
      <c r="L36" s="243"/>
      <c r="M36" s="243">
        <v>216</v>
      </c>
      <c r="N36" s="243"/>
    </row>
    <row r="37" spans="1:14" ht="26" customHeight="1">
      <c r="A37" s="210">
        <v>150</v>
      </c>
      <c r="B37" s="211"/>
      <c r="C37" s="241">
        <v>346</v>
      </c>
      <c r="D37" s="241"/>
      <c r="E37" s="241">
        <v>324</v>
      </c>
      <c r="F37" s="241"/>
      <c r="G37" s="241">
        <v>261</v>
      </c>
      <c r="H37" s="241"/>
      <c r="I37" s="242">
        <v>304</v>
      </c>
      <c r="J37" s="242"/>
      <c r="K37" s="241">
        <v>283</v>
      </c>
      <c r="L37" s="241"/>
      <c r="M37" s="241">
        <v>240</v>
      </c>
      <c r="N37" s="241"/>
    </row>
    <row r="38" spans="1:14" ht="26" customHeight="1">
      <c r="A38" s="208">
        <v>185</v>
      </c>
      <c r="B38" s="209"/>
      <c r="C38" s="243">
        <v>397</v>
      </c>
      <c r="D38" s="243"/>
      <c r="E38" s="243">
        <v>371</v>
      </c>
      <c r="F38" s="243"/>
      <c r="G38" s="243">
        <v>300</v>
      </c>
      <c r="H38" s="243"/>
      <c r="I38" s="244">
        <v>347</v>
      </c>
      <c r="J38" s="244"/>
      <c r="K38" s="243">
        <v>323</v>
      </c>
      <c r="L38" s="243"/>
      <c r="M38" s="243">
        <v>272</v>
      </c>
      <c r="N38" s="243"/>
    </row>
    <row r="39" spans="1:14" ht="26" customHeight="1">
      <c r="A39" s="210">
        <v>240</v>
      </c>
      <c r="B39" s="211"/>
      <c r="C39" s="241">
        <v>470</v>
      </c>
      <c r="D39" s="241"/>
      <c r="E39" s="241">
        <v>439</v>
      </c>
      <c r="F39" s="241"/>
      <c r="G39" s="241">
        <v>358</v>
      </c>
      <c r="H39" s="241"/>
      <c r="I39" s="242">
        <v>409</v>
      </c>
      <c r="J39" s="242"/>
      <c r="K39" s="241">
        <v>382</v>
      </c>
      <c r="L39" s="241"/>
      <c r="M39" s="241">
        <v>318</v>
      </c>
      <c r="N39" s="241"/>
    </row>
    <row r="40" spans="1:14" ht="26" customHeight="1">
      <c r="A40" s="208">
        <v>300</v>
      </c>
      <c r="B40" s="209"/>
      <c r="C40" s="243">
        <v>543</v>
      </c>
      <c r="D40" s="243"/>
      <c r="E40" s="243">
        <v>508</v>
      </c>
      <c r="F40" s="243"/>
      <c r="G40" s="243">
        <v>415</v>
      </c>
      <c r="H40" s="243"/>
      <c r="I40" s="244">
        <v>471</v>
      </c>
      <c r="J40" s="244"/>
      <c r="K40" s="243">
        <v>440</v>
      </c>
      <c r="L40" s="243"/>
      <c r="M40" s="243">
        <v>364</v>
      </c>
      <c r="N40" s="243"/>
    </row>
    <row r="42" spans="1:14" ht="18" customHeight="1">
      <c r="A42" s="234" t="s">
        <v>106</v>
      </c>
      <c r="B42" s="234"/>
      <c r="C42" s="234"/>
      <c r="D42" s="234"/>
      <c r="E42" s="234"/>
      <c r="F42" s="234"/>
      <c r="G42" s="234"/>
      <c r="H42" s="234"/>
      <c r="I42" s="234"/>
      <c r="J42" s="234"/>
      <c r="K42" s="234"/>
      <c r="L42" s="234"/>
      <c r="M42" s="234"/>
      <c r="N42" s="234"/>
    </row>
    <row r="51" spans="1:14" ht="30" customHeight="1">
      <c r="A51" s="12"/>
      <c r="B51" s="13" t="s">
        <v>7</v>
      </c>
      <c r="C51" s="14"/>
      <c r="D51" s="14"/>
      <c r="E51" s="14"/>
      <c r="F51" s="14"/>
      <c r="G51" s="14"/>
      <c r="H51" s="14"/>
      <c r="I51" s="14"/>
      <c r="J51" s="14"/>
      <c r="K51" s="14"/>
      <c r="L51" s="14"/>
      <c r="M51" s="14"/>
      <c r="N51" s="16">
        <v>10</v>
      </c>
    </row>
  </sheetData>
  <mergeCells count="234">
    <mergeCell ref="J1:M1"/>
    <mergeCell ref="A2:N2"/>
    <mergeCell ref="C3:N3"/>
    <mergeCell ref="C4:H4"/>
    <mergeCell ref="I4:N4"/>
    <mergeCell ref="A7:B7"/>
    <mergeCell ref="C7:N7"/>
    <mergeCell ref="A8:N8"/>
    <mergeCell ref="A9:B9"/>
    <mergeCell ref="C9:D9"/>
    <mergeCell ref="E9:F9"/>
    <mergeCell ref="G9:H9"/>
    <mergeCell ref="I9:J9"/>
    <mergeCell ref="K9:L9"/>
    <mergeCell ref="M9:N9"/>
    <mergeCell ref="A10:B10"/>
    <mergeCell ref="C10:D10"/>
    <mergeCell ref="E10:F10"/>
    <mergeCell ref="G10:H10"/>
    <mergeCell ref="I10:J10"/>
    <mergeCell ref="K10:L10"/>
    <mergeCell ref="M10:N10"/>
    <mergeCell ref="A11:B11"/>
    <mergeCell ref="C11:D11"/>
    <mergeCell ref="E11:F11"/>
    <mergeCell ref="G11:H11"/>
    <mergeCell ref="I11:J11"/>
    <mergeCell ref="K11:L11"/>
    <mergeCell ref="M11:N11"/>
    <mergeCell ref="A12:B12"/>
    <mergeCell ref="C12:D12"/>
    <mergeCell ref="E12:F12"/>
    <mergeCell ref="G12:H12"/>
    <mergeCell ref="I12:J12"/>
    <mergeCell ref="K12:L12"/>
    <mergeCell ref="M12:N12"/>
    <mergeCell ref="A13:B13"/>
    <mergeCell ref="C13:D13"/>
    <mergeCell ref="E13:F13"/>
    <mergeCell ref="G13:H13"/>
    <mergeCell ref="I13:J13"/>
    <mergeCell ref="K13:L13"/>
    <mergeCell ref="M13:N13"/>
    <mergeCell ref="A14:B14"/>
    <mergeCell ref="C14:D14"/>
    <mergeCell ref="E14:F14"/>
    <mergeCell ref="G14:H14"/>
    <mergeCell ref="I14:J14"/>
    <mergeCell ref="K14:L14"/>
    <mergeCell ref="M14:N14"/>
    <mergeCell ref="A15:B15"/>
    <mergeCell ref="C15:D15"/>
    <mergeCell ref="E15:F15"/>
    <mergeCell ref="G15:H15"/>
    <mergeCell ref="I15:J15"/>
    <mergeCell ref="K15:L15"/>
    <mergeCell ref="M15:N15"/>
    <mergeCell ref="A16:B16"/>
    <mergeCell ref="C16:D16"/>
    <mergeCell ref="E16:F16"/>
    <mergeCell ref="G16:H16"/>
    <mergeCell ref="I16:J16"/>
    <mergeCell ref="K16:L16"/>
    <mergeCell ref="M16:N16"/>
    <mergeCell ref="A17:B17"/>
    <mergeCell ref="C17:D17"/>
    <mergeCell ref="E17:F17"/>
    <mergeCell ref="G17:H17"/>
    <mergeCell ref="I17:J17"/>
    <mergeCell ref="K17:L17"/>
    <mergeCell ref="M17:N17"/>
    <mergeCell ref="A18:B18"/>
    <mergeCell ref="C18:D18"/>
    <mergeCell ref="E18:F18"/>
    <mergeCell ref="G18:H18"/>
    <mergeCell ref="I18:J18"/>
    <mergeCell ref="K18:L18"/>
    <mergeCell ref="M18:N18"/>
    <mergeCell ref="A19:B19"/>
    <mergeCell ref="C19:D19"/>
    <mergeCell ref="E19:F19"/>
    <mergeCell ref="G19:H19"/>
    <mergeCell ref="I19:J19"/>
    <mergeCell ref="K19:L19"/>
    <mergeCell ref="M19:N19"/>
    <mergeCell ref="A20:B20"/>
    <mergeCell ref="C20:D20"/>
    <mergeCell ref="E20:F20"/>
    <mergeCell ref="G20:H20"/>
    <mergeCell ref="I20:J20"/>
    <mergeCell ref="K20:L20"/>
    <mergeCell ref="M20:N20"/>
    <mergeCell ref="A21:B21"/>
    <mergeCell ref="C21:D21"/>
    <mergeCell ref="E21:F21"/>
    <mergeCell ref="G21:H21"/>
    <mergeCell ref="I21:J21"/>
    <mergeCell ref="K21:L21"/>
    <mergeCell ref="M21:N21"/>
    <mergeCell ref="A22:B22"/>
    <mergeCell ref="C22:D22"/>
    <mergeCell ref="E22:F22"/>
    <mergeCell ref="G22:H22"/>
    <mergeCell ref="I22:J22"/>
    <mergeCell ref="K22:L22"/>
    <mergeCell ref="M22:N22"/>
    <mergeCell ref="A23:B23"/>
    <mergeCell ref="C23:D23"/>
    <mergeCell ref="E23:F23"/>
    <mergeCell ref="G23:H23"/>
    <mergeCell ref="I23:J23"/>
    <mergeCell ref="K23:L23"/>
    <mergeCell ref="M23:N23"/>
    <mergeCell ref="A24:B24"/>
    <mergeCell ref="C24:D24"/>
    <mergeCell ref="E24:F24"/>
    <mergeCell ref="G24:H24"/>
    <mergeCell ref="I24:J24"/>
    <mergeCell ref="K24:L24"/>
    <mergeCell ref="M24:N24"/>
    <mergeCell ref="A25:N25"/>
    <mergeCell ref="A26:B26"/>
    <mergeCell ref="C26:D26"/>
    <mergeCell ref="E26:F26"/>
    <mergeCell ref="G26:H26"/>
    <mergeCell ref="I26:J26"/>
    <mergeCell ref="K26:L26"/>
    <mergeCell ref="M26:N26"/>
    <mergeCell ref="A27:B27"/>
    <mergeCell ref="C27:D27"/>
    <mergeCell ref="E27:F27"/>
    <mergeCell ref="G27:H27"/>
    <mergeCell ref="I27:J27"/>
    <mergeCell ref="K27:L27"/>
    <mergeCell ref="M27:N27"/>
    <mergeCell ref="A28:B28"/>
    <mergeCell ref="C28:D28"/>
    <mergeCell ref="E28:F28"/>
    <mergeCell ref="G28:H28"/>
    <mergeCell ref="I28:J28"/>
    <mergeCell ref="K28:L28"/>
    <mergeCell ref="M28:N28"/>
    <mergeCell ref="A29:B29"/>
    <mergeCell ref="C29:D29"/>
    <mergeCell ref="E29:F29"/>
    <mergeCell ref="G29:H29"/>
    <mergeCell ref="I29:J29"/>
    <mergeCell ref="K29:L29"/>
    <mergeCell ref="M29:N29"/>
    <mergeCell ref="A30:B30"/>
    <mergeCell ref="C30:D30"/>
    <mergeCell ref="E30:F30"/>
    <mergeCell ref="G30:H30"/>
    <mergeCell ref="I30:J30"/>
    <mergeCell ref="K30:L30"/>
    <mergeCell ref="M30:N30"/>
    <mergeCell ref="A31:B31"/>
    <mergeCell ref="C31:D31"/>
    <mergeCell ref="E31:F31"/>
    <mergeCell ref="G31:H31"/>
    <mergeCell ref="I31:J31"/>
    <mergeCell ref="K31:L31"/>
    <mergeCell ref="M31:N31"/>
    <mergeCell ref="A32:B32"/>
    <mergeCell ref="C32:D32"/>
    <mergeCell ref="E32:F32"/>
    <mergeCell ref="G32:H32"/>
    <mergeCell ref="I32:J32"/>
    <mergeCell ref="K32:L32"/>
    <mergeCell ref="M32:N32"/>
    <mergeCell ref="A33:B33"/>
    <mergeCell ref="C33:D33"/>
    <mergeCell ref="E33:F33"/>
    <mergeCell ref="G33:H33"/>
    <mergeCell ref="I33:J33"/>
    <mergeCell ref="K33:L33"/>
    <mergeCell ref="M33:N33"/>
    <mergeCell ref="A34:B34"/>
    <mergeCell ref="C34:D34"/>
    <mergeCell ref="E34:F34"/>
    <mergeCell ref="G34:H34"/>
    <mergeCell ref="I34:J34"/>
    <mergeCell ref="K34:L34"/>
    <mergeCell ref="M34:N34"/>
    <mergeCell ref="A35:B35"/>
    <mergeCell ref="C35:D35"/>
    <mergeCell ref="E35:F35"/>
    <mergeCell ref="G35:H35"/>
    <mergeCell ref="I35:J35"/>
    <mergeCell ref="K35:L35"/>
    <mergeCell ref="M35:N35"/>
    <mergeCell ref="A36:B36"/>
    <mergeCell ref="C36:D36"/>
    <mergeCell ref="E36:F36"/>
    <mergeCell ref="G36:H36"/>
    <mergeCell ref="I36:J36"/>
    <mergeCell ref="K36:L36"/>
    <mergeCell ref="M36:N36"/>
    <mergeCell ref="E37:F37"/>
    <mergeCell ref="G37:H37"/>
    <mergeCell ref="I37:J37"/>
    <mergeCell ref="K37:L37"/>
    <mergeCell ref="M37:N37"/>
    <mergeCell ref="A38:B38"/>
    <mergeCell ref="C38:D38"/>
    <mergeCell ref="E38:F38"/>
    <mergeCell ref="G38:H38"/>
    <mergeCell ref="I38:J38"/>
    <mergeCell ref="K38:L38"/>
    <mergeCell ref="M38:N38"/>
    <mergeCell ref="A42:N42"/>
    <mergeCell ref="A3:B6"/>
    <mergeCell ref="C5:D6"/>
    <mergeCell ref="E5:F6"/>
    <mergeCell ref="G5:H6"/>
    <mergeCell ref="I5:J6"/>
    <mergeCell ref="K5:L6"/>
    <mergeCell ref="M5:N6"/>
    <mergeCell ref="A39:B39"/>
    <mergeCell ref="C39:D39"/>
    <mergeCell ref="E39:F39"/>
    <mergeCell ref="G39:H39"/>
    <mergeCell ref="I39:J39"/>
    <mergeCell ref="K39:L39"/>
    <mergeCell ref="M39:N39"/>
    <mergeCell ref="A40:B40"/>
    <mergeCell ref="C40:D40"/>
    <mergeCell ref="E40:F40"/>
    <mergeCell ref="G40:H40"/>
    <mergeCell ref="I40:J40"/>
    <mergeCell ref="K40:L40"/>
    <mergeCell ref="M40:N40"/>
    <mergeCell ref="A37:B37"/>
    <mergeCell ref="C37:D37"/>
  </mergeCells>
  <hyperlinks>
    <hyperlink ref="B51" r:id="rId1" tooltip="http://www.Z43-cable.vn" xr:uid="{00000000-0004-0000-0600-000000000000}"/>
  </hyperlinks>
  <pageMargins left="0.47222222222222199" right="0.47222222222222199" top="0.118055555555556" bottom="5.9027777777777797E-2" header="0" footer="0"/>
  <pageSetup paperSize="9" scale="65" orientation="portrait"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N51"/>
  <sheetViews>
    <sheetView view="pageBreakPreview" topLeftCell="A19" zoomScale="55" zoomScaleNormal="115" workbookViewId="0">
      <selection activeCell="U48" sqref="U48"/>
    </sheetView>
  </sheetViews>
  <sheetFormatPr defaultColWidth="9" defaultRowHeight="14"/>
  <cols>
    <col min="1" max="1" width="10.81640625" style="2" customWidth="1"/>
    <col min="2" max="2" width="12.453125" style="2" customWidth="1"/>
    <col min="3" max="14" width="9.90625" style="2" customWidth="1"/>
    <col min="15" max="16384" width="9" style="2"/>
  </cols>
  <sheetData>
    <row r="1" spans="1:14" ht="50" customHeight="1">
      <c r="A1" s="72" t="s">
        <v>81</v>
      </c>
      <c r="B1" s="68"/>
      <c r="C1" s="68"/>
      <c r="D1" s="68"/>
      <c r="E1" s="68"/>
      <c r="F1" s="68"/>
      <c r="G1" s="68"/>
      <c r="H1" s="68"/>
      <c r="I1" s="68"/>
      <c r="J1" s="179" t="s">
        <v>1</v>
      </c>
      <c r="K1" s="179"/>
      <c r="L1" s="179"/>
      <c r="M1" s="179"/>
    </row>
    <row r="2" spans="1:14" ht="40" customHeight="1">
      <c r="A2" s="205" t="s">
        <v>107</v>
      </c>
      <c r="B2" s="206"/>
      <c r="C2" s="206"/>
      <c r="D2" s="206"/>
      <c r="E2" s="206"/>
      <c r="F2" s="206"/>
      <c r="G2" s="206"/>
      <c r="H2" s="206"/>
      <c r="I2" s="206"/>
      <c r="J2" s="206"/>
      <c r="K2" s="206"/>
      <c r="L2" s="206"/>
      <c r="M2" s="206"/>
      <c r="N2" s="206"/>
    </row>
    <row r="3" spans="1:14">
      <c r="A3" s="282" t="s">
        <v>108</v>
      </c>
      <c r="B3" s="283"/>
      <c r="C3" s="283" t="s">
        <v>109</v>
      </c>
      <c r="D3" s="283"/>
      <c r="E3" s="283"/>
      <c r="F3" s="285"/>
      <c r="H3" s="286" t="s">
        <v>110</v>
      </c>
      <c r="I3" s="265"/>
      <c r="J3" s="265"/>
      <c r="K3" s="265" t="s">
        <v>111</v>
      </c>
      <c r="L3" s="265"/>
      <c r="M3" s="265"/>
      <c r="N3" s="266"/>
    </row>
    <row r="4" spans="1:14">
      <c r="A4" s="284"/>
      <c r="B4" s="277"/>
      <c r="C4" s="277"/>
      <c r="D4" s="277"/>
      <c r="E4" s="277"/>
      <c r="F4" s="278"/>
      <c r="H4" s="287"/>
      <c r="I4" s="267"/>
      <c r="J4" s="267"/>
      <c r="K4" s="267"/>
      <c r="L4" s="267"/>
      <c r="M4" s="267"/>
      <c r="N4" s="268"/>
    </row>
    <row r="5" spans="1:14" ht="25" customHeight="1">
      <c r="A5" s="284"/>
      <c r="B5" s="277"/>
      <c r="C5" s="277" t="s">
        <v>93</v>
      </c>
      <c r="D5" s="277"/>
      <c r="E5" s="277" t="s">
        <v>94</v>
      </c>
      <c r="F5" s="278"/>
      <c r="H5" s="287"/>
      <c r="I5" s="267"/>
      <c r="J5" s="267"/>
      <c r="K5" s="267"/>
      <c r="L5" s="267"/>
      <c r="M5" s="267"/>
      <c r="N5" s="268"/>
    </row>
    <row r="6" spans="1:14" ht="25" customHeight="1">
      <c r="A6" s="194" t="s">
        <v>95</v>
      </c>
      <c r="B6" s="195"/>
      <c r="C6" s="195" t="s">
        <v>96</v>
      </c>
      <c r="D6" s="195"/>
      <c r="E6" s="195"/>
      <c r="F6" s="196"/>
      <c r="H6" s="288"/>
      <c r="I6" s="289"/>
      <c r="J6" s="289"/>
      <c r="K6" s="289"/>
      <c r="L6" s="289"/>
      <c r="M6" s="289"/>
      <c r="N6" s="290"/>
    </row>
    <row r="7" spans="1:14" ht="25" customHeight="1">
      <c r="A7" s="209">
        <v>0.5</v>
      </c>
      <c r="B7" s="209"/>
      <c r="C7" s="209">
        <v>3</v>
      </c>
      <c r="D7" s="209"/>
      <c r="E7" s="209">
        <v>4</v>
      </c>
      <c r="F7" s="209"/>
      <c r="H7" s="279">
        <v>1</v>
      </c>
      <c r="I7" s="280"/>
      <c r="J7" s="281"/>
      <c r="K7" s="279">
        <v>1.6</v>
      </c>
      <c r="L7" s="280"/>
      <c r="M7" s="280"/>
      <c r="N7" s="281"/>
    </row>
    <row r="8" spans="1:14" ht="25" customHeight="1">
      <c r="A8" s="211">
        <v>0.75</v>
      </c>
      <c r="B8" s="211"/>
      <c r="C8" s="211">
        <v>6</v>
      </c>
      <c r="D8" s="211"/>
      <c r="E8" s="211">
        <v>7</v>
      </c>
      <c r="F8" s="211"/>
      <c r="H8" s="271" t="s">
        <v>112</v>
      </c>
      <c r="I8" s="272"/>
      <c r="J8" s="273"/>
      <c r="K8" s="271">
        <v>1</v>
      </c>
      <c r="L8" s="272"/>
      <c r="M8" s="272"/>
      <c r="N8" s="273"/>
    </row>
    <row r="9" spans="1:14" ht="25" customHeight="1">
      <c r="A9" s="209">
        <v>1</v>
      </c>
      <c r="B9" s="209"/>
      <c r="C9" s="209">
        <v>9</v>
      </c>
      <c r="D9" s="209"/>
      <c r="E9" s="209">
        <v>11</v>
      </c>
      <c r="F9" s="209"/>
      <c r="H9" s="274" t="s">
        <v>113</v>
      </c>
      <c r="I9" s="275"/>
      <c r="J9" s="276"/>
      <c r="K9" s="274">
        <v>0.8</v>
      </c>
      <c r="L9" s="275"/>
      <c r="M9" s="275"/>
      <c r="N9" s="276"/>
    </row>
    <row r="10" spans="1:14" ht="25" customHeight="1">
      <c r="A10" s="211">
        <v>1.5</v>
      </c>
      <c r="B10" s="211"/>
      <c r="C10" s="211">
        <v>15</v>
      </c>
      <c r="D10" s="211"/>
      <c r="E10" s="211">
        <v>18</v>
      </c>
      <c r="F10" s="211"/>
      <c r="H10" s="271" t="s">
        <v>114</v>
      </c>
      <c r="I10" s="272"/>
      <c r="J10" s="273"/>
      <c r="K10" s="271">
        <v>0.7</v>
      </c>
      <c r="L10" s="272"/>
      <c r="M10" s="272"/>
      <c r="N10" s="273"/>
    </row>
    <row r="11" spans="1:14" ht="25" customHeight="1">
      <c r="A11" s="209">
        <v>2.5</v>
      </c>
      <c r="B11" s="209"/>
      <c r="C11" s="209">
        <v>19</v>
      </c>
      <c r="D11" s="209"/>
      <c r="E11" s="209">
        <v>23</v>
      </c>
      <c r="F11" s="209"/>
      <c r="H11" s="274" t="s">
        <v>115</v>
      </c>
      <c r="I11" s="275"/>
      <c r="J11" s="276"/>
      <c r="K11" s="274">
        <v>0.5</v>
      </c>
      <c r="L11" s="275"/>
      <c r="M11" s="275"/>
      <c r="N11" s="276"/>
    </row>
    <row r="12" spans="1:14" ht="25" customHeight="1">
      <c r="A12" s="211">
        <v>4</v>
      </c>
      <c r="B12" s="211"/>
      <c r="C12" s="211">
        <v>28</v>
      </c>
      <c r="D12" s="211"/>
      <c r="E12" s="211">
        <v>34</v>
      </c>
      <c r="F12" s="211"/>
    </row>
    <row r="13" spans="1:14" ht="25" customHeight="1">
      <c r="A13" s="209">
        <v>6</v>
      </c>
      <c r="B13" s="209"/>
      <c r="C13" s="209">
        <v>36</v>
      </c>
      <c r="D13" s="209"/>
      <c r="E13" s="209">
        <v>44</v>
      </c>
      <c r="F13" s="209"/>
    </row>
    <row r="14" spans="1:14" ht="25" customHeight="1">
      <c r="A14" s="211">
        <v>10</v>
      </c>
      <c r="B14" s="211"/>
      <c r="C14" s="211">
        <v>52</v>
      </c>
      <c r="D14" s="211"/>
      <c r="E14" s="211">
        <v>60</v>
      </c>
      <c r="F14" s="211"/>
    </row>
    <row r="15" spans="1:14" ht="15" customHeight="1">
      <c r="A15" s="101"/>
      <c r="B15" s="101"/>
      <c r="C15" s="101"/>
      <c r="D15" s="101"/>
      <c r="E15" s="101"/>
      <c r="F15" s="101"/>
    </row>
    <row r="16" spans="1:14" ht="45" customHeight="1">
      <c r="A16" s="205" t="s">
        <v>116</v>
      </c>
      <c r="B16" s="206"/>
      <c r="C16" s="206"/>
      <c r="D16" s="206"/>
      <c r="E16" s="206"/>
      <c r="F16" s="206"/>
      <c r="G16" s="206"/>
      <c r="H16" s="206"/>
      <c r="I16" s="206"/>
      <c r="J16" s="206"/>
      <c r="K16" s="206"/>
      <c r="L16" s="206"/>
      <c r="M16" s="206"/>
      <c r="N16" s="206"/>
    </row>
    <row r="17" spans="1:14" ht="25" customHeight="1">
      <c r="A17" s="261" t="s">
        <v>117</v>
      </c>
      <c r="B17" s="262"/>
      <c r="C17" s="265" t="s">
        <v>84</v>
      </c>
      <c r="D17" s="265"/>
      <c r="E17" s="265"/>
      <c r="F17" s="265"/>
      <c r="G17" s="265"/>
      <c r="H17" s="265"/>
      <c r="I17" s="265"/>
      <c r="J17" s="265"/>
      <c r="K17" s="265"/>
      <c r="L17" s="265"/>
      <c r="M17" s="265"/>
      <c r="N17" s="266"/>
    </row>
    <row r="18" spans="1:14" ht="25" customHeight="1">
      <c r="A18" s="263"/>
      <c r="B18" s="264"/>
      <c r="C18" s="267" t="s">
        <v>118</v>
      </c>
      <c r="D18" s="267"/>
      <c r="E18" s="267"/>
      <c r="F18" s="267" t="s">
        <v>118</v>
      </c>
      <c r="G18" s="267"/>
      <c r="H18" s="267"/>
      <c r="I18" s="267" t="s">
        <v>118</v>
      </c>
      <c r="J18" s="267"/>
      <c r="K18" s="267"/>
      <c r="L18" s="267" t="s">
        <v>118</v>
      </c>
      <c r="M18" s="267"/>
      <c r="N18" s="268"/>
    </row>
    <row r="19" spans="1:14" ht="147" customHeight="1">
      <c r="A19" s="263"/>
      <c r="B19" s="264"/>
      <c r="C19" s="269"/>
      <c r="D19" s="270"/>
      <c r="E19" s="270"/>
      <c r="F19" s="270"/>
      <c r="G19" s="270"/>
      <c r="H19" s="270"/>
      <c r="I19" s="270"/>
      <c r="J19" s="270"/>
      <c r="K19" s="270"/>
      <c r="L19" s="270"/>
      <c r="M19" s="270"/>
      <c r="N19" s="270"/>
    </row>
    <row r="20" spans="1:14" ht="25" customHeight="1">
      <c r="A20" s="263"/>
      <c r="B20" s="264"/>
      <c r="C20" s="93" t="s">
        <v>93</v>
      </c>
      <c r="D20" s="257" t="s">
        <v>94</v>
      </c>
      <c r="E20" s="257"/>
      <c r="F20" s="93" t="s">
        <v>93</v>
      </c>
      <c r="G20" s="257" t="s">
        <v>94</v>
      </c>
      <c r="H20" s="257"/>
      <c r="I20" s="93" t="s">
        <v>93</v>
      </c>
      <c r="J20" s="257" t="s">
        <v>94</v>
      </c>
      <c r="K20" s="257"/>
      <c r="L20" s="93" t="s">
        <v>93</v>
      </c>
      <c r="M20" s="257" t="s">
        <v>94</v>
      </c>
      <c r="N20" s="258"/>
    </row>
    <row r="21" spans="1:14">
      <c r="A21" s="214" t="s">
        <v>95</v>
      </c>
      <c r="B21" s="215"/>
      <c r="C21" s="259" t="s">
        <v>96</v>
      </c>
      <c r="D21" s="259"/>
      <c r="E21" s="259"/>
      <c r="F21" s="259"/>
      <c r="G21" s="259"/>
      <c r="H21" s="259"/>
      <c r="I21" s="259"/>
      <c r="J21" s="259"/>
      <c r="K21" s="259"/>
      <c r="L21" s="259"/>
      <c r="M21" s="259"/>
      <c r="N21" s="260"/>
    </row>
    <row r="22" spans="1:14" ht="25" customHeight="1">
      <c r="A22" s="255">
        <v>1.5</v>
      </c>
      <c r="B22" s="255"/>
      <c r="C22" s="74">
        <v>32</v>
      </c>
      <c r="D22" s="256">
        <v>39</v>
      </c>
      <c r="E22" s="256"/>
      <c r="F22" s="74">
        <v>29</v>
      </c>
      <c r="G22" s="256">
        <v>32</v>
      </c>
      <c r="H22" s="256"/>
      <c r="I22" s="74">
        <v>28</v>
      </c>
      <c r="J22" s="256">
        <v>33</v>
      </c>
      <c r="K22" s="256"/>
      <c r="L22" s="74">
        <v>24</v>
      </c>
      <c r="M22" s="256">
        <v>27</v>
      </c>
      <c r="N22" s="256"/>
    </row>
    <row r="23" spans="1:14" ht="25" customHeight="1">
      <c r="A23" s="251">
        <v>2.5</v>
      </c>
      <c r="B23" s="251"/>
      <c r="C23" s="75">
        <v>41</v>
      </c>
      <c r="D23" s="252">
        <v>51</v>
      </c>
      <c r="E23" s="252"/>
      <c r="F23" s="75">
        <v>38</v>
      </c>
      <c r="G23" s="252">
        <v>43</v>
      </c>
      <c r="H23" s="252"/>
      <c r="I23" s="75">
        <v>35</v>
      </c>
      <c r="J23" s="252">
        <v>44</v>
      </c>
      <c r="K23" s="252"/>
      <c r="L23" s="75">
        <v>31</v>
      </c>
      <c r="M23" s="252">
        <v>36</v>
      </c>
      <c r="N23" s="252"/>
    </row>
    <row r="24" spans="1:14" ht="25" customHeight="1">
      <c r="A24" s="255">
        <v>4</v>
      </c>
      <c r="B24" s="255"/>
      <c r="C24" s="74">
        <v>56</v>
      </c>
      <c r="D24" s="256">
        <v>67</v>
      </c>
      <c r="E24" s="256"/>
      <c r="F24" s="74">
        <v>48</v>
      </c>
      <c r="G24" s="256">
        <v>56</v>
      </c>
      <c r="H24" s="256"/>
      <c r="I24" s="74">
        <v>48</v>
      </c>
      <c r="J24" s="256">
        <v>57</v>
      </c>
      <c r="K24" s="256"/>
      <c r="L24" s="74">
        <v>39</v>
      </c>
      <c r="M24" s="256">
        <v>47</v>
      </c>
      <c r="N24" s="256"/>
    </row>
    <row r="25" spans="1:14" ht="25" customHeight="1">
      <c r="A25" s="251">
        <v>6</v>
      </c>
      <c r="B25" s="251"/>
      <c r="C25" s="75">
        <v>70</v>
      </c>
      <c r="D25" s="252">
        <v>84</v>
      </c>
      <c r="E25" s="252"/>
      <c r="F25" s="75">
        <v>60</v>
      </c>
      <c r="G25" s="252">
        <v>69</v>
      </c>
      <c r="H25" s="252"/>
      <c r="I25" s="75">
        <v>60</v>
      </c>
      <c r="J25" s="252">
        <v>71</v>
      </c>
      <c r="K25" s="252"/>
      <c r="L25" s="75">
        <v>50</v>
      </c>
      <c r="M25" s="252">
        <v>57</v>
      </c>
      <c r="N25" s="252"/>
    </row>
    <row r="26" spans="1:14" ht="25" customHeight="1">
      <c r="A26" s="255">
        <v>10</v>
      </c>
      <c r="B26" s="255"/>
      <c r="C26" s="74">
        <v>94</v>
      </c>
      <c r="D26" s="256">
        <v>112</v>
      </c>
      <c r="E26" s="256"/>
      <c r="F26" s="74">
        <v>78</v>
      </c>
      <c r="G26" s="256">
        <v>92</v>
      </c>
      <c r="H26" s="256"/>
      <c r="I26" s="74">
        <v>79</v>
      </c>
      <c r="J26" s="256">
        <v>94</v>
      </c>
      <c r="K26" s="256"/>
      <c r="L26" s="74">
        <v>61</v>
      </c>
      <c r="M26" s="256">
        <v>75</v>
      </c>
      <c r="N26" s="256"/>
    </row>
    <row r="27" spans="1:14" ht="25" customHeight="1">
      <c r="A27" s="251">
        <v>16</v>
      </c>
      <c r="B27" s="251"/>
      <c r="C27" s="75">
        <v>122</v>
      </c>
      <c r="D27" s="252">
        <v>145</v>
      </c>
      <c r="E27" s="252"/>
      <c r="F27" s="75">
        <v>102</v>
      </c>
      <c r="G27" s="252">
        <v>118</v>
      </c>
      <c r="H27" s="252"/>
      <c r="I27" s="75">
        <v>103</v>
      </c>
      <c r="J27" s="252">
        <v>122</v>
      </c>
      <c r="K27" s="252"/>
      <c r="L27" s="75">
        <v>84</v>
      </c>
      <c r="M27" s="252">
        <v>97</v>
      </c>
      <c r="N27" s="252"/>
    </row>
    <row r="28" spans="1:14" ht="25" customHeight="1">
      <c r="A28" s="255">
        <v>25</v>
      </c>
      <c r="B28" s="255"/>
      <c r="C28" s="74">
        <v>161</v>
      </c>
      <c r="D28" s="256">
        <v>187</v>
      </c>
      <c r="E28" s="256"/>
      <c r="F28" s="74">
        <v>129</v>
      </c>
      <c r="G28" s="256">
        <v>150</v>
      </c>
      <c r="H28" s="256"/>
      <c r="I28" s="74">
        <v>135</v>
      </c>
      <c r="J28" s="256">
        <v>155</v>
      </c>
      <c r="K28" s="256"/>
      <c r="L28" s="74">
        <v>107</v>
      </c>
      <c r="M28" s="256">
        <v>124</v>
      </c>
      <c r="N28" s="256"/>
    </row>
    <row r="29" spans="1:14" ht="25" customHeight="1">
      <c r="A29" s="251">
        <v>35</v>
      </c>
      <c r="B29" s="251"/>
      <c r="C29" s="75">
        <v>194</v>
      </c>
      <c r="D29" s="252">
        <v>225</v>
      </c>
      <c r="E29" s="252"/>
      <c r="F29" s="75">
        <v>156</v>
      </c>
      <c r="G29" s="252">
        <v>180</v>
      </c>
      <c r="H29" s="252"/>
      <c r="I29" s="75">
        <v>161</v>
      </c>
      <c r="J29" s="252">
        <v>187</v>
      </c>
      <c r="K29" s="252"/>
      <c r="L29" s="75">
        <v>128</v>
      </c>
      <c r="M29" s="252">
        <v>149</v>
      </c>
      <c r="N29" s="252"/>
    </row>
    <row r="30" spans="1:14" ht="25" customHeight="1">
      <c r="A30" s="255">
        <v>50</v>
      </c>
      <c r="B30" s="255"/>
      <c r="C30" s="74">
        <v>229</v>
      </c>
      <c r="D30" s="256">
        <v>266</v>
      </c>
      <c r="E30" s="256"/>
      <c r="F30" s="74">
        <v>183</v>
      </c>
      <c r="G30" s="256">
        <v>212</v>
      </c>
      <c r="H30" s="256"/>
      <c r="I30" s="74">
        <v>191</v>
      </c>
      <c r="J30" s="256">
        <v>222</v>
      </c>
      <c r="K30" s="256"/>
      <c r="L30" s="74">
        <v>152</v>
      </c>
      <c r="M30" s="256">
        <v>175</v>
      </c>
      <c r="N30" s="256"/>
    </row>
    <row r="31" spans="1:14" ht="25" customHeight="1">
      <c r="A31" s="251">
        <v>70</v>
      </c>
      <c r="B31" s="251"/>
      <c r="C31" s="75">
        <v>284</v>
      </c>
      <c r="D31" s="252">
        <v>330</v>
      </c>
      <c r="E31" s="252"/>
      <c r="F31" s="75">
        <v>226</v>
      </c>
      <c r="G31" s="252">
        <v>263</v>
      </c>
      <c r="H31" s="252"/>
      <c r="I31" s="75">
        <v>240</v>
      </c>
      <c r="J31" s="252">
        <v>276</v>
      </c>
      <c r="K31" s="252"/>
      <c r="L31" s="75">
        <v>187</v>
      </c>
      <c r="M31" s="252">
        <v>216</v>
      </c>
      <c r="N31" s="252"/>
    </row>
    <row r="32" spans="1:14" ht="25" customHeight="1">
      <c r="A32" s="255">
        <v>95</v>
      </c>
      <c r="B32" s="255"/>
      <c r="C32" s="74">
        <v>341</v>
      </c>
      <c r="D32" s="256">
        <v>396</v>
      </c>
      <c r="E32" s="256"/>
      <c r="F32" s="74">
        <v>267</v>
      </c>
      <c r="G32" s="256">
        <v>309</v>
      </c>
      <c r="H32" s="256"/>
      <c r="I32" s="74">
        <v>286</v>
      </c>
      <c r="J32" s="256">
        <v>331</v>
      </c>
      <c r="K32" s="256"/>
      <c r="L32" s="74">
        <v>221</v>
      </c>
      <c r="M32" s="256">
        <v>255</v>
      </c>
      <c r="N32" s="256"/>
    </row>
    <row r="33" spans="1:14" ht="25" customHeight="1">
      <c r="A33" s="251">
        <v>120</v>
      </c>
      <c r="B33" s="251"/>
      <c r="C33" s="75">
        <v>387</v>
      </c>
      <c r="D33" s="252">
        <v>449</v>
      </c>
      <c r="E33" s="252"/>
      <c r="F33" s="75">
        <v>302</v>
      </c>
      <c r="G33" s="252">
        <v>351</v>
      </c>
      <c r="H33" s="252"/>
      <c r="I33" s="75">
        <v>326</v>
      </c>
      <c r="J33" s="252">
        <v>377</v>
      </c>
      <c r="K33" s="252"/>
      <c r="L33" s="75">
        <v>251</v>
      </c>
      <c r="M33" s="252">
        <v>289</v>
      </c>
      <c r="N33" s="252"/>
    </row>
    <row r="34" spans="1:14" ht="25" customHeight="1">
      <c r="A34" s="255">
        <v>150</v>
      </c>
      <c r="B34" s="255"/>
      <c r="C34" s="74">
        <v>434</v>
      </c>
      <c r="D34" s="256">
        <v>503</v>
      </c>
      <c r="E34" s="256"/>
      <c r="F34" s="74">
        <v>341</v>
      </c>
      <c r="G34" s="256">
        <v>396</v>
      </c>
      <c r="H34" s="256"/>
      <c r="I34" s="74">
        <v>365</v>
      </c>
      <c r="J34" s="256">
        <v>421</v>
      </c>
      <c r="K34" s="256"/>
      <c r="L34" s="74">
        <v>284</v>
      </c>
      <c r="M34" s="256">
        <v>325</v>
      </c>
      <c r="N34" s="256"/>
    </row>
    <row r="35" spans="1:14" ht="25" customHeight="1">
      <c r="A35" s="251">
        <v>185</v>
      </c>
      <c r="B35" s="251"/>
      <c r="C35" s="75">
        <v>490</v>
      </c>
      <c r="D35" s="252">
        <v>567</v>
      </c>
      <c r="E35" s="252"/>
      <c r="F35" s="75">
        <v>382</v>
      </c>
      <c r="G35" s="252">
        <v>444</v>
      </c>
      <c r="H35" s="252"/>
      <c r="I35" s="75">
        <v>412</v>
      </c>
      <c r="J35" s="252">
        <v>475</v>
      </c>
      <c r="K35" s="252"/>
      <c r="L35" s="75">
        <v>318</v>
      </c>
      <c r="M35" s="252">
        <v>364</v>
      </c>
      <c r="N35" s="252"/>
    </row>
    <row r="36" spans="1:14" ht="25" customHeight="1">
      <c r="A36" s="255">
        <v>240</v>
      </c>
      <c r="B36" s="255"/>
      <c r="C36" s="74">
        <v>566</v>
      </c>
      <c r="D36" s="256">
        <v>657</v>
      </c>
      <c r="E36" s="256"/>
      <c r="F36" s="74">
        <v>439</v>
      </c>
      <c r="G36" s="256">
        <v>511</v>
      </c>
      <c r="H36" s="256"/>
      <c r="I36" s="74">
        <v>474</v>
      </c>
      <c r="J36" s="256">
        <v>550</v>
      </c>
      <c r="K36" s="256"/>
      <c r="L36" s="74">
        <v>366</v>
      </c>
      <c r="M36" s="256">
        <v>419</v>
      </c>
      <c r="N36" s="256"/>
    </row>
    <row r="37" spans="1:14" ht="25" customHeight="1">
      <c r="A37" s="251">
        <v>300</v>
      </c>
      <c r="B37" s="251"/>
      <c r="C37" s="75">
        <v>633</v>
      </c>
      <c r="D37" s="252">
        <v>736</v>
      </c>
      <c r="E37" s="252"/>
      <c r="F37" s="75">
        <v>496</v>
      </c>
      <c r="G37" s="252">
        <v>576</v>
      </c>
      <c r="H37" s="252"/>
      <c r="I37" s="75">
        <v>532</v>
      </c>
      <c r="J37" s="252">
        <v>614</v>
      </c>
      <c r="K37" s="252"/>
      <c r="L37" s="75">
        <v>413</v>
      </c>
      <c r="M37" s="252">
        <v>472</v>
      </c>
      <c r="N37" s="252"/>
    </row>
    <row r="38" spans="1:14">
      <c r="A38" s="102"/>
      <c r="B38" s="102"/>
      <c r="C38" s="102"/>
      <c r="D38" s="253"/>
      <c r="E38" s="254"/>
      <c r="F38" s="102"/>
      <c r="G38" s="253"/>
      <c r="H38" s="254"/>
      <c r="I38" s="102"/>
      <c r="J38" s="253"/>
      <c r="K38" s="254"/>
      <c r="L38" s="102"/>
      <c r="M38" s="253"/>
      <c r="N38" s="254"/>
    </row>
    <row r="40" spans="1:14">
      <c r="A40" s="186" t="s">
        <v>119</v>
      </c>
      <c r="B40" s="186"/>
      <c r="C40" s="186"/>
      <c r="D40" s="186"/>
      <c r="E40" s="186"/>
      <c r="F40" s="186"/>
      <c r="G40" s="186"/>
      <c r="H40" s="186"/>
      <c r="I40" s="186"/>
      <c r="J40" s="186"/>
      <c r="K40" s="186"/>
      <c r="L40" s="186"/>
      <c r="M40" s="186"/>
      <c r="N40" s="186"/>
    </row>
    <row r="41" spans="1:14">
      <c r="A41" s="186"/>
      <c r="B41" s="186"/>
      <c r="C41" s="186"/>
      <c r="D41" s="186"/>
      <c r="E41" s="186"/>
      <c r="F41" s="186"/>
      <c r="G41" s="186"/>
      <c r="H41" s="186"/>
      <c r="I41" s="186"/>
      <c r="J41" s="186"/>
      <c r="K41" s="186"/>
      <c r="L41" s="186"/>
      <c r="M41" s="186"/>
      <c r="N41" s="186"/>
    </row>
    <row r="42" spans="1:14">
      <c r="A42" s="186"/>
      <c r="B42" s="186"/>
      <c r="C42" s="186"/>
      <c r="D42" s="186"/>
      <c r="E42" s="186"/>
      <c r="F42" s="186"/>
      <c r="G42" s="186"/>
      <c r="H42" s="186"/>
      <c r="I42" s="186"/>
      <c r="J42" s="186"/>
      <c r="K42" s="186"/>
      <c r="L42" s="186"/>
      <c r="M42" s="186"/>
      <c r="N42" s="186"/>
    </row>
    <row r="51" spans="1:14" ht="30" customHeight="1">
      <c r="A51" s="12"/>
      <c r="B51" s="13" t="s">
        <v>7</v>
      </c>
      <c r="C51" s="14"/>
      <c r="D51" s="14"/>
      <c r="E51" s="14"/>
      <c r="F51" s="14"/>
      <c r="G51" s="14"/>
      <c r="H51" s="14"/>
      <c r="I51" s="14"/>
      <c r="J51" s="14"/>
      <c r="K51" s="14"/>
      <c r="L51" s="14"/>
      <c r="M51" s="14"/>
      <c r="N51" s="16">
        <v>11</v>
      </c>
    </row>
  </sheetData>
  <mergeCells count="146">
    <mergeCell ref="J1:M1"/>
    <mergeCell ref="A2:N2"/>
    <mergeCell ref="C5:D5"/>
    <mergeCell ref="E5:F5"/>
    <mergeCell ref="A6:B6"/>
    <mergeCell ref="C6:F6"/>
    <mergeCell ref="A7:B7"/>
    <mergeCell ref="C7:D7"/>
    <mergeCell ref="E7:F7"/>
    <mergeCell ref="H7:J7"/>
    <mergeCell ref="K7:N7"/>
    <mergeCell ref="A3:B5"/>
    <mergeCell ref="C3:F4"/>
    <mergeCell ref="H3:J6"/>
    <mergeCell ref="K3:N6"/>
    <mergeCell ref="A8:B8"/>
    <mergeCell ref="C8:D8"/>
    <mergeCell ref="E8:F8"/>
    <mergeCell ref="H8:J8"/>
    <mergeCell ref="K8:N8"/>
    <mergeCell ref="A9:B9"/>
    <mergeCell ref="C9:D9"/>
    <mergeCell ref="E9:F9"/>
    <mergeCell ref="H9:J9"/>
    <mergeCell ref="K9:N9"/>
    <mergeCell ref="A10:B10"/>
    <mergeCell ref="C10:D10"/>
    <mergeCell ref="E10:F10"/>
    <mergeCell ref="H10:J10"/>
    <mergeCell ref="K10:N10"/>
    <mergeCell ref="A11:B11"/>
    <mergeCell ref="C11:D11"/>
    <mergeCell ref="E11:F11"/>
    <mergeCell ref="H11:J11"/>
    <mergeCell ref="K11:N11"/>
    <mergeCell ref="A12:B12"/>
    <mergeCell ref="C12:D12"/>
    <mergeCell ref="E12:F12"/>
    <mergeCell ref="A13:B13"/>
    <mergeCell ref="C13:D13"/>
    <mergeCell ref="E13:F13"/>
    <mergeCell ref="A14:B14"/>
    <mergeCell ref="C14:D14"/>
    <mergeCell ref="E14:F14"/>
    <mergeCell ref="A16:N16"/>
    <mergeCell ref="C17:N17"/>
    <mergeCell ref="C18:E18"/>
    <mergeCell ref="F18:H18"/>
    <mergeCell ref="I18:K18"/>
    <mergeCell ref="L18:N18"/>
    <mergeCell ref="C19:E19"/>
    <mergeCell ref="F19:H19"/>
    <mergeCell ref="I19:K19"/>
    <mergeCell ref="L19:N19"/>
    <mergeCell ref="D20:E20"/>
    <mergeCell ref="G20:H20"/>
    <mergeCell ref="J20:K20"/>
    <mergeCell ref="M20:N20"/>
    <mergeCell ref="A21:B21"/>
    <mergeCell ref="C21:N21"/>
    <mergeCell ref="A22:B22"/>
    <mergeCell ref="D22:E22"/>
    <mergeCell ref="G22:H22"/>
    <mergeCell ref="J22:K22"/>
    <mergeCell ref="M22:N22"/>
    <mergeCell ref="A17:B20"/>
    <mergeCell ref="A23:B23"/>
    <mergeCell ref="D23:E23"/>
    <mergeCell ref="G23:H23"/>
    <mergeCell ref="J23:K23"/>
    <mergeCell ref="M23:N23"/>
    <mergeCell ref="A24:B24"/>
    <mergeCell ref="D24:E24"/>
    <mergeCell ref="G24:H24"/>
    <mergeCell ref="J24:K24"/>
    <mergeCell ref="M24:N24"/>
    <mergeCell ref="A25:B25"/>
    <mergeCell ref="D25:E25"/>
    <mergeCell ref="G25:H25"/>
    <mergeCell ref="J25:K25"/>
    <mergeCell ref="M25:N25"/>
    <mergeCell ref="A26:B26"/>
    <mergeCell ref="D26:E26"/>
    <mergeCell ref="G26:H26"/>
    <mergeCell ref="J26:K26"/>
    <mergeCell ref="M26:N26"/>
    <mergeCell ref="A27:B27"/>
    <mergeCell ref="D27:E27"/>
    <mergeCell ref="G27:H27"/>
    <mergeCell ref="J27:K27"/>
    <mergeCell ref="M27:N27"/>
    <mergeCell ref="A28:B28"/>
    <mergeCell ref="D28:E28"/>
    <mergeCell ref="G28:H28"/>
    <mergeCell ref="J28:K28"/>
    <mergeCell ref="M28:N28"/>
    <mergeCell ref="A29:B29"/>
    <mergeCell ref="D29:E29"/>
    <mergeCell ref="G29:H29"/>
    <mergeCell ref="J29:K29"/>
    <mergeCell ref="M29:N29"/>
    <mergeCell ref="A30:B30"/>
    <mergeCell ref="D30:E30"/>
    <mergeCell ref="G30:H30"/>
    <mergeCell ref="J30:K30"/>
    <mergeCell ref="M30:N30"/>
    <mergeCell ref="A31:B31"/>
    <mergeCell ref="D31:E31"/>
    <mergeCell ref="G31:H31"/>
    <mergeCell ref="J31:K31"/>
    <mergeCell ref="M31:N31"/>
    <mergeCell ref="A32:B32"/>
    <mergeCell ref="D32:E32"/>
    <mergeCell ref="G32:H32"/>
    <mergeCell ref="J32:K32"/>
    <mergeCell ref="M32:N32"/>
    <mergeCell ref="A33:B33"/>
    <mergeCell ref="D33:E33"/>
    <mergeCell ref="G33:H33"/>
    <mergeCell ref="J33:K33"/>
    <mergeCell ref="M33:N33"/>
    <mergeCell ref="A34:B34"/>
    <mergeCell ref="D34:E34"/>
    <mergeCell ref="G34:H34"/>
    <mergeCell ref="J34:K34"/>
    <mergeCell ref="M34:N34"/>
    <mergeCell ref="A35:B35"/>
    <mergeCell ref="D35:E35"/>
    <mergeCell ref="G35:H35"/>
    <mergeCell ref="J35:K35"/>
    <mergeCell ref="M35:N35"/>
    <mergeCell ref="A36:B36"/>
    <mergeCell ref="D36:E36"/>
    <mergeCell ref="G36:H36"/>
    <mergeCell ref="J36:K36"/>
    <mergeCell ref="M36:N36"/>
    <mergeCell ref="A40:N42"/>
    <mergeCell ref="A37:B37"/>
    <mergeCell ref="D37:E37"/>
    <mergeCell ref="G37:H37"/>
    <mergeCell ref="J37:K37"/>
    <mergeCell ref="M37:N37"/>
    <mergeCell ref="D38:E38"/>
    <mergeCell ref="G38:H38"/>
    <mergeCell ref="J38:K38"/>
    <mergeCell ref="M38:N38"/>
  </mergeCells>
  <hyperlinks>
    <hyperlink ref="B51" r:id="rId1" tooltip="http://www.Z43-cable.vn" xr:uid="{00000000-0004-0000-0700-000000000000}"/>
  </hyperlinks>
  <pageMargins left="0.47222222222222199" right="0.47222222222222199" top="0.118055555555556" bottom="5.9027777777777797E-2" header="0" footer="0"/>
  <pageSetup paperSize="9" scale="65" orientation="portrait" r:id="rId2"/>
  <colBreaks count="1" manualBreakCount="1">
    <brk id="14" max="76" man="1"/>
  </colBreak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N57"/>
  <sheetViews>
    <sheetView view="pageBreakPreview" topLeftCell="A41" zoomScale="115" zoomScaleNormal="115" workbookViewId="0">
      <selection activeCell="U48" sqref="U48"/>
    </sheetView>
  </sheetViews>
  <sheetFormatPr defaultColWidth="9" defaultRowHeight="14"/>
  <cols>
    <col min="1" max="1" width="10.81640625" style="2" customWidth="1"/>
    <col min="2" max="2" width="12.453125" style="2" customWidth="1"/>
    <col min="3" max="4" width="9.90625" style="2" customWidth="1"/>
    <col min="5" max="5" width="11.453125" style="2" customWidth="1"/>
    <col min="6" max="14" width="9.90625" style="2" customWidth="1"/>
    <col min="15" max="16384" width="9" style="2"/>
  </cols>
  <sheetData>
    <row r="1" spans="1:14" ht="50" customHeight="1">
      <c r="A1" s="327" t="s">
        <v>81</v>
      </c>
      <c r="B1" s="327"/>
      <c r="C1" s="327"/>
      <c r="D1" s="327"/>
      <c r="E1" s="327"/>
      <c r="F1" s="327"/>
      <c r="G1" s="327"/>
      <c r="H1" s="327"/>
      <c r="I1" s="327"/>
      <c r="J1" s="179" t="s">
        <v>1</v>
      </c>
      <c r="K1" s="179"/>
      <c r="L1" s="179"/>
      <c r="M1" s="179"/>
      <c r="N1" s="76"/>
    </row>
    <row r="2" spans="1:14" ht="45" customHeight="1">
      <c r="A2" s="205" t="s">
        <v>120</v>
      </c>
      <c r="B2" s="206"/>
      <c r="C2" s="206"/>
      <c r="D2" s="206"/>
      <c r="E2" s="206"/>
      <c r="F2" s="206"/>
      <c r="G2" s="206"/>
      <c r="H2" s="206"/>
      <c r="I2" s="206"/>
      <c r="J2" s="206"/>
      <c r="K2" s="206"/>
      <c r="L2" s="206"/>
      <c r="M2" s="206"/>
      <c r="N2" s="206"/>
    </row>
    <row r="3" spans="1:14" ht="30" customHeight="1">
      <c r="A3" s="286" t="s">
        <v>121</v>
      </c>
      <c r="B3" s="265"/>
      <c r="C3" s="265"/>
      <c r="D3" s="265"/>
      <c r="E3" s="265" t="s">
        <v>122</v>
      </c>
      <c r="F3" s="265"/>
      <c r="G3" s="265" t="s">
        <v>123</v>
      </c>
      <c r="H3" s="265"/>
      <c r="I3" s="265"/>
      <c r="J3" s="265"/>
      <c r="K3" s="265"/>
      <c r="L3" s="265"/>
      <c r="M3" s="265"/>
      <c r="N3" s="266"/>
    </row>
    <row r="4" spans="1:14" ht="30" customHeight="1">
      <c r="A4" s="287"/>
      <c r="B4" s="267"/>
      <c r="C4" s="267"/>
      <c r="D4" s="267"/>
      <c r="E4" s="267"/>
      <c r="F4" s="267"/>
      <c r="G4" s="73">
        <v>20</v>
      </c>
      <c r="H4" s="73">
        <v>25</v>
      </c>
      <c r="I4" s="73">
        <v>30</v>
      </c>
      <c r="J4" s="73">
        <v>35</v>
      </c>
      <c r="K4" s="73">
        <v>40</v>
      </c>
      <c r="L4" s="73">
        <v>45</v>
      </c>
      <c r="M4" s="73">
        <v>50</v>
      </c>
      <c r="N4" s="77">
        <v>55</v>
      </c>
    </row>
    <row r="5" spans="1:14" ht="25" customHeight="1">
      <c r="A5" s="317">
        <v>70</v>
      </c>
      <c r="B5" s="318"/>
      <c r="C5" s="318"/>
      <c r="D5" s="318"/>
      <c r="E5" s="289" t="s">
        <v>93</v>
      </c>
      <c r="F5" s="328"/>
      <c r="G5" s="91">
        <v>1.1200000000000001</v>
      </c>
      <c r="H5" s="91">
        <v>1.06</v>
      </c>
      <c r="I5" s="91">
        <v>1</v>
      </c>
      <c r="J5" s="91">
        <v>0.94</v>
      </c>
      <c r="K5" s="91">
        <v>0.87</v>
      </c>
      <c r="L5" s="91">
        <v>0.79</v>
      </c>
      <c r="M5" s="91">
        <v>0.61</v>
      </c>
      <c r="N5" s="98">
        <v>0.5</v>
      </c>
    </row>
    <row r="6" spans="1:14" ht="25" customHeight="1">
      <c r="A6" s="329">
        <v>90</v>
      </c>
      <c r="B6" s="330"/>
      <c r="C6" s="330"/>
      <c r="D6" s="330"/>
      <c r="E6" s="331" t="s">
        <v>94</v>
      </c>
      <c r="F6" s="332"/>
      <c r="G6" s="92">
        <v>1.08</v>
      </c>
      <c r="H6" s="92">
        <v>1.04</v>
      </c>
      <c r="I6" s="92">
        <v>1</v>
      </c>
      <c r="J6" s="92">
        <v>0.96</v>
      </c>
      <c r="K6" s="92">
        <v>0.91</v>
      </c>
      <c r="L6" s="92">
        <v>0.87</v>
      </c>
      <c r="M6" s="92">
        <v>0.82</v>
      </c>
      <c r="N6" s="99">
        <v>0.76</v>
      </c>
    </row>
    <row r="12" spans="1:14" s="22" customFormat="1" ht="45" customHeight="1">
      <c r="A12" s="205" t="s">
        <v>124</v>
      </c>
      <c r="B12" s="206"/>
      <c r="C12" s="206"/>
      <c r="D12" s="206"/>
      <c r="E12" s="206"/>
      <c r="F12" s="206"/>
      <c r="G12" s="206"/>
      <c r="H12" s="206"/>
      <c r="I12" s="206"/>
      <c r="J12" s="206"/>
      <c r="K12" s="206"/>
      <c r="L12" s="206"/>
      <c r="M12" s="206"/>
      <c r="N12" s="206"/>
    </row>
    <row r="13" spans="1:14" ht="30" customHeight="1">
      <c r="A13" s="323" t="s">
        <v>121</v>
      </c>
      <c r="B13" s="324"/>
      <c r="C13" s="324"/>
      <c r="D13" s="324"/>
      <c r="E13" s="322" t="s">
        <v>122</v>
      </c>
      <c r="F13" s="265" t="s">
        <v>123</v>
      </c>
      <c r="G13" s="265"/>
      <c r="H13" s="265"/>
      <c r="I13" s="265"/>
      <c r="J13" s="265"/>
      <c r="K13" s="265"/>
      <c r="L13" s="265"/>
      <c r="M13" s="265"/>
      <c r="N13" s="266"/>
    </row>
    <row r="14" spans="1:14" ht="30" customHeight="1">
      <c r="A14" s="325"/>
      <c r="B14" s="326"/>
      <c r="C14" s="326"/>
      <c r="D14" s="326"/>
      <c r="E14" s="257"/>
      <c r="F14" s="73">
        <v>10</v>
      </c>
      <c r="G14" s="73">
        <v>15</v>
      </c>
      <c r="H14" s="73">
        <v>20</v>
      </c>
      <c r="I14" s="73">
        <v>25</v>
      </c>
      <c r="J14" s="73">
        <v>30</v>
      </c>
      <c r="K14" s="73">
        <v>35</v>
      </c>
      <c r="L14" s="73">
        <v>40</v>
      </c>
      <c r="M14" s="73">
        <v>45</v>
      </c>
      <c r="N14" s="77">
        <v>50</v>
      </c>
    </row>
    <row r="15" spans="1:14" ht="25" customHeight="1">
      <c r="A15" s="315">
        <v>70</v>
      </c>
      <c r="B15" s="316"/>
      <c r="C15" s="316"/>
      <c r="D15" s="316"/>
      <c r="E15" s="94" t="s">
        <v>93</v>
      </c>
      <c r="F15" s="95">
        <v>1.05</v>
      </c>
      <c r="G15" s="96">
        <v>1</v>
      </c>
      <c r="H15" s="96">
        <v>0.95</v>
      </c>
      <c r="I15" s="96">
        <v>0.9</v>
      </c>
      <c r="J15" s="96">
        <v>0.85</v>
      </c>
      <c r="K15" s="96">
        <v>0.8</v>
      </c>
      <c r="L15" s="96">
        <v>0.73</v>
      </c>
      <c r="M15" s="96">
        <v>0.68</v>
      </c>
      <c r="N15" s="100">
        <v>0.6</v>
      </c>
    </row>
    <row r="16" spans="1:14" ht="25" customHeight="1">
      <c r="A16" s="317">
        <v>90</v>
      </c>
      <c r="B16" s="318"/>
      <c r="C16" s="318"/>
      <c r="D16" s="318"/>
      <c r="E16" s="90" t="s">
        <v>94</v>
      </c>
      <c r="F16" s="97">
        <v>1.03</v>
      </c>
      <c r="G16" s="91">
        <v>1</v>
      </c>
      <c r="H16" s="91">
        <v>0.96</v>
      </c>
      <c r="I16" s="91">
        <v>0.92</v>
      </c>
      <c r="J16" s="91">
        <v>0.89</v>
      </c>
      <c r="K16" s="91">
        <v>0.86</v>
      </c>
      <c r="L16" s="91">
        <v>0.82</v>
      </c>
      <c r="M16" s="91">
        <v>0.77</v>
      </c>
      <c r="N16" s="98">
        <v>0.73</v>
      </c>
    </row>
    <row r="21" spans="1:14" ht="45" customHeight="1">
      <c r="A21" s="205" t="s">
        <v>125</v>
      </c>
      <c r="B21" s="206"/>
      <c r="C21" s="206"/>
      <c r="D21" s="206"/>
      <c r="E21" s="206"/>
      <c r="F21" s="206"/>
      <c r="G21" s="206"/>
      <c r="H21" s="206"/>
      <c r="I21" s="206"/>
      <c r="J21" s="206"/>
      <c r="K21" s="206"/>
      <c r="L21" s="206"/>
      <c r="M21" s="206"/>
      <c r="N21" s="206"/>
    </row>
    <row r="22" spans="1:14" ht="25" customHeight="1">
      <c r="A22" s="261" t="s">
        <v>126</v>
      </c>
      <c r="B22" s="265"/>
      <c r="C22" s="265"/>
      <c r="D22" s="265"/>
      <c r="E22" s="265" t="s">
        <v>127</v>
      </c>
      <c r="F22" s="265"/>
      <c r="G22" s="265"/>
      <c r="H22" s="265"/>
      <c r="I22" s="265"/>
      <c r="J22" s="265"/>
      <c r="K22" s="265"/>
      <c r="L22" s="265"/>
      <c r="M22" s="265"/>
      <c r="N22" s="319"/>
    </row>
    <row r="23" spans="1:14" ht="48" customHeight="1">
      <c r="A23" s="288"/>
      <c r="B23" s="289"/>
      <c r="C23" s="289"/>
      <c r="D23" s="289"/>
      <c r="E23" s="320" t="s">
        <v>128</v>
      </c>
      <c r="F23" s="320"/>
      <c r="G23" s="320" t="s">
        <v>129</v>
      </c>
      <c r="H23" s="320"/>
      <c r="I23" s="320" t="s">
        <v>130</v>
      </c>
      <c r="J23" s="320"/>
      <c r="K23" s="289" t="s">
        <v>131</v>
      </c>
      <c r="L23" s="289"/>
      <c r="M23" s="320" t="s">
        <v>132</v>
      </c>
      <c r="N23" s="321"/>
    </row>
    <row r="24" spans="1:14" ht="25" customHeight="1">
      <c r="A24" s="311">
        <v>0.8</v>
      </c>
      <c r="B24" s="312"/>
      <c r="C24" s="312"/>
      <c r="D24" s="312"/>
      <c r="E24" s="313">
        <v>1.0900000000000001</v>
      </c>
      <c r="F24" s="313"/>
      <c r="G24" s="313">
        <v>1.1599999999999999</v>
      </c>
      <c r="H24" s="313"/>
      <c r="I24" s="313">
        <v>1.03</v>
      </c>
      <c r="J24" s="313"/>
      <c r="K24" s="313">
        <v>1.06</v>
      </c>
      <c r="L24" s="313"/>
      <c r="M24" s="313">
        <v>1.08</v>
      </c>
      <c r="N24" s="314"/>
    </row>
    <row r="25" spans="1:14" ht="25" customHeight="1">
      <c r="A25" s="304">
        <v>0.9</v>
      </c>
      <c r="B25" s="305"/>
      <c r="C25" s="305"/>
      <c r="D25" s="305"/>
      <c r="E25" s="300">
        <v>1.07</v>
      </c>
      <c r="F25" s="300"/>
      <c r="G25" s="300">
        <v>1.1100000000000001</v>
      </c>
      <c r="H25" s="300"/>
      <c r="I25" s="300">
        <v>1.02</v>
      </c>
      <c r="J25" s="300"/>
      <c r="K25" s="300">
        <v>1.04</v>
      </c>
      <c r="L25" s="300"/>
      <c r="M25" s="300">
        <v>1.06</v>
      </c>
      <c r="N25" s="301"/>
    </row>
    <row r="26" spans="1:14" ht="25" customHeight="1">
      <c r="A26" s="302">
        <v>1</v>
      </c>
      <c r="B26" s="303"/>
      <c r="C26" s="303"/>
      <c r="D26" s="303"/>
      <c r="E26" s="256">
        <v>1.04</v>
      </c>
      <c r="F26" s="256"/>
      <c r="G26" s="256">
        <v>1.07</v>
      </c>
      <c r="H26" s="256"/>
      <c r="I26" s="256">
        <v>1.02</v>
      </c>
      <c r="J26" s="256"/>
      <c r="K26" s="256">
        <v>1.03</v>
      </c>
      <c r="L26" s="256"/>
      <c r="M26" s="256">
        <v>1.04</v>
      </c>
      <c r="N26" s="293"/>
    </row>
    <row r="27" spans="1:14" ht="25" customHeight="1">
      <c r="A27" s="304">
        <v>1.2</v>
      </c>
      <c r="B27" s="305"/>
      <c r="C27" s="305"/>
      <c r="D27" s="305"/>
      <c r="E27" s="300">
        <v>1</v>
      </c>
      <c r="F27" s="300"/>
      <c r="G27" s="300">
        <v>1</v>
      </c>
      <c r="H27" s="300"/>
      <c r="I27" s="300">
        <v>1</v>
      </c>
      <c r="J27" s="300"/>
      <c r="K27" s="300">
        <v>1</v>
      </c>
      <c r="L27" s="300"/>
      <c r="M27" s="300">
        <v>1</v>
      </c>
      <c r="N27" s="301"/>
    </row>
    <row r="28" spans="1:14" ht="25" customHeight="1">
      <c r="A28" s="291">
        <v>1.5</v>
      </c>
      <c r="B28" s="255"/>
      <c r="C28" s="255"/>
      <c r="D28" s="255"/>
      <c r="E28" s="256">
        <v>0.92</v>
      </c>
      <c r="F28" s="256"/>
      <c r="G28" s="256">
        <v>0.9</v>
      </c>
      <c r="H28" s="256"/>
      <c r="I28" s="256">
        <v>0.95</v>
      </c>
      <c r="J28" s="256"/>
      <c r="K28" s="256">
        <v>0.94</v>
      </c>
      <c r="L28" s="256"/>
      <c r="M28" s="256">
        <v>0.92</v>
      </c>
      <c r="N28" s="293"/>
    </row>
    <row r="29" spans="1:14" ht="25" customHeight="1">
      <c r="A29" s="298">
        <v>2</v>
      </c>
      <c r="B29" s="299"/>
      <c r="C29" s="299"/>
      <c r="D29" s="299"/>
      <c r="E29" s="300">
        <v>0.81</v>
      </c>
      <c r="F29" s="300"/>
      <c r="G29" s="300">
        <v>0.8</v>
      </c>
      <c r="H29" s="300"/>
      <c r="I29" s="300">
        <v>0.88</v>
      </c>
      <c r="J29" s="300"/>
      <c r="K29" s="300">
        <v>0.86</v>
      </c>
      <c r="L29" s="300"/>
      <c r="M29" s="300">
        <v>0.83</v>
      </c>
      <c r="N29" s="301"/>
    </row>
    <row r="30" spans="1:14" ht="25" customHeight="1">
      <c r="A30" s="291">
        <v>2.5</v>
      </c>
      <c r="B30" s="255"/>
      <c r="C30" s="255"/>
      <c r="D30" s="255"/>
      <c r="E30" s="256">
        <v>0.74</v>
      </c>
      <c r="F30" s="256"/>
      <c r="G30" s="256">
        <v>0.72</v>
      </c>
      <c r="H30" s="256"/>
      <c r="I30" s="256">
        <v>0.83</v>
      </c>
      <c r="J30" s="256"/>
      <c r="K30" s="256">
        <v>0.8</v>
      </c>
      <c r="L30" s="256"/>
      <c r="M30" s="256">
        <v>0.77</v>
      </c>
      <c r="N30" s="293"/>
    </row>
    <row r="31" spans="1:14" ht="25" customHeight="1">
      <c r="A31" s="309">
        <v>3</v>
      </c>
      <c r="B31" s="310"/>
      <c r="C31" s="310"/>
      <c r="D31" s="310"/>
      <c r="E31" s="296">
        <v>0.69</v>
      </c>
      <c r="F31" s="296"/>
      <c r="G31" s="296">
        <v>0.66</v>
      </c>
      <c r="H31" s="296"/>
      <c r="I31" s="296">
        <v>0.78</v>
      </c>
      <c r="J31" s="296"/>
      <c r="K31" s="296">
        <v>0.75</v>
      </c>
      <c r="L31" s="296"/>
      <c r="M31" s="296">
        <v>0.71</v>
      </c>
      <c r="N31" s="297"/>
    </row>
    <row r="33" spans="1:14" ht="45" customHeight="1">
      <c r="A33" s="205" t="s">
        <v>133</v>
      </c>
      <c r="B33" s="206"/>
      <c r="C33" s="206"/>
      <c r="D33" s="206"/>
      <c r="E33" s="206"/>
      <c r="F33" s="206"/>
      <c r="G33" s="206"/>
      <c r="H33" s="206"/>
      <c r="I33" s="206"/>
      <c r="J33" s="206"/>
      <c r="K33" s="206"/>
      <c r="L33" s="206"/>
      <c r="M33" s="206"/>
      <c r="N33" s="206"/>
    </row>
    <row r="34" spans="1:14" ht="25" customHeight="1">
      <c r="A34" s="261" t="s">
        <v>134</v>
      </c>
      <c r="B34" s="265"/>
      <c r="C34" s="265"/>
      <c r="D34" s="265"/>
      <c r="E34" s="265" t="s">
        <v>127</v>
      </c>
      <c r="F34" s="265"/>
      <c r="G34" s="265"/>
      <c r="H34" s="265"/>
      <c r="I34" s="265"/>
      <c r="J34" s="265"/>
      <c r="K34" s="265"/>
      <c r="L34" s="265"/>
      <c r="M34" s="265"/>
      <c r="N34" s="266"/>
    </row>
    <row r="35" spans="1:14" ht="25" customHeight="1">
      <c r="A35" s="263"/>
      <c r="B35" s="267"/>
      <c r="C35" s="267"/>
      <c r="D35" s="267"/>
      <c r="E35" s="267" t="s">
        <v>135</v>
      </c>
      <c r="F35" s="267"/>
      <c r="G35" s="267"/>
      <c r="H35" s="267"/>
      <c r="I35" s="267"/>
      <c r="J35" s="267"/>
      <c r="K35" s="267" t="s">
        <v>136</v>
      </c>
      <c r="L35" s="267"/>
      <c r="M35" s="267"/>
      <c r="N35" s="268"/>
    </row>
    <row r="36" spans="1:14" ht="25" customHeight="1">
      <c r="A36" s="263"/>
      <c r="B36" s="267"/>
      <c r="C36" s="267"/>
      <c r="D36" s="267"/>
      <c r="E36" s="267" t="s">
        <v>108</v>
      </c>
      <c r="F36" s="267"/>
      <c r="G36" s="267"/>
      <c r="H36" s="267"/>
      <c r="I36" s="267"/>
      <c r="J36" s="267"/>
      <c r="K36" s="267"/>
      <c r="L36" s="267"/>
      <c r="M36" s="267"/>
      <c r="N36" s="268"/>
    </row>
    <row r="37" spans="1:14" ht="48" customHeight="1">
      <c r="A37" s="308"/>
      <c r="B37" s="259"/>
      <c r="C37" s="259"/>
      <c r="D37" s="259"/>
      <c r="E37" s="307" t="s">
        <v>137</v>
      </c>
      <c r="F37" s="307"/>
      <c r="G37" s="307" t="s">
        <v>138</v>
      </c>
      <c r="H37" s="307"/>
      <c r="I37" s="307" t="s">
        <v>139</v>
      </c>
      <c r="J37" s="307"/>
      <c r="K37" s="259" t="s">
        <v>140</v>
      </c>
      <c r="L37" s="259"/>
      <c r="M37" s="307" t="s">
        <v>141</v>
      </c>
      <c r="N37" s="260"/>
    </row>
    <row r="38" spans="1:14">
      <c r="A38" s="291">
        <v>0.5</v>
      </c>
      <c r="B38" s="255"/>
      <c r="C38" s="255"/>
      <c r="D38" s="255"/>
      <c r="E38" s="292">
        <v>1</v>
      </c>
      <c r="F38" s="292"/>
      <c r="G38" s="292">
        <v>1</v>
      </c>
      <c r="H38" s="292"/>
      <c r="I38" s="292">
        <v>1</v>
      </c>
      <c r="J38" s="292"/>
      <c r="K38" s="292">
        <v>1</v>
      </c>
      <c r="L38" s="292"/>
      <c r="M38" s="292">
        <v>1</v>
      </c>
      <c r="N38" s="306"/>
    </row>
    <row r="39" spans="1:14">
      <c r="A39" s="304">
        <v>0.6</v>
      </c>
      <c r="B39" s="305"/>
      <c r="C39" s="305"/>
      <c r="D39" s="305"/>
      <c r="E39" s="300">
        <v>0.99</v>
      </c>
      <c r="F39" s="300"/>
      <c r="G39" s="300">
        <v>0.98</v>
      </c>
      <c r="H39" s="300"/>
      <c r="I39" s="300">
        <v>0.97</v>
      </c>
      <c r="J39" s="300"/>
      <c r="K39" s="300">
        <v>0.98</v>
      </c>
      <c r="L39" s="300"/>
      <c r="M39" s="300">
        <v>0.99</v>
      </c>
      <c r="N39" s="301"/>
    </row>
    <row r="40" spans="1:14">
      <c r="A40" s="302">
        <v>0.8</v>
      </c>
      <c r="B40" s="303"/>
      <c r="C40" s="303"/>
      <c r="D40" s="303"/>
      <c r="E40" s="292">
        <v>0.97</v>
      </c>
      <c r="F40" s="292"/>
      <c r="G40" s="292">
        <v>0.96</v>
      </c>
      <c r="H40" s="292"/>
      <c r="I40" s="256">
        <v>0.94</v>
      </c>
      <c r="J40" s="256"/>
      <c r="K40" s="256">
        <v>0.95</v>
      </c>
      <c r="L40" s="256"/>
      <c r="M40" s="256">
        <v>0.97</v>
      </c>
      <c r="N40" s="293"/>
    </row>
    <row r="41" spans="1:14">
      <c r="A41" s="304">
        <v>1</v>
      </c>
      <c r="B41" s="305"/>
      <c r="C41" s="305"/>
      <c r="D41" s="305"/>
      <c r="E41" s="300">
        <v>0.95</v>
      </c>
      <c r="F41" s="300"/>
      <c r="G41" s="300">
        <v>0.64</v>
      </c>
      <c r="H41" s="300"/>
      <c r="I41" s="300">
        <v>0.92</v>
      </c>
      <c r="J41" s="300"/>
      <c r="K41" s="300">
        <v>0.93</v>
      </c>
      <c r="L41" s="300"/>
      <c r="M41" s="300">
        <v>0.96</v>
      </c>
      <c r="N41" s="301"/>
    </row>
    <row r="42" spans="1:14">
      <c r="A42" s="291">
        <v>1.25</v>
      </c>
      <c r="B42" s="255"/>
      <c r="C42" s="255"/>
      <c r="D42" s="255"/>
      <c r="E42" s="292">
        <v>0.94</v>
      </c>
      <c r="F42" s="292"/>
      <c r="G42" s="292">
        <v>0.92</v>
      </c>
      <c r="H42" s="292"/>
      <c r="I42" s="292">
        <v>0.9</v>
      </c>
      <c r="J42" s="292"/>
      <c r="K42" s="292">
        <v>0.9</v>
      </c>
      <c r="L42" s="292"/>
      <c r="M42" s="256">
        <v>0.95</v>
      </c>
      <c r="N42" s="293"/>
    </row>
    <row r="43" spans="1:14">
      <c r="A43" s="298">
        <v>1.5</v>
      </c>
      <c r="B43" s="299"/>
      <c r="C43" s="299"/>
      <c r="D43" s="299"/>
      <c r="E43" s="300">
        <v>0.93</v>
      </c>
      <c r="F43" s="300"/>
      <c r="G43" s="300">
        <v>0.91</v>
      </c>
      <c r="H43" s="300"/>
      <c r="I43" s="300">
        <v>0.89</v>
      </c>
      <c r="J43" s="300"/>
      <c r="K43" s="300">
        <v>0.89</v>
      </c>
      <c r="L43" s="300"/>
      <c r="M43" s="300">
        <v>0.94</v>
      </c>
      <c r="N43" s="301"/>
    </row>
    <row r="44" spans="1:14">
      <c r="A44" s="291">
        <v>1.75</v>
      </c>
      <c r="B44" s="255"/>
      <c r="C44" s="255"/>
      <c r="D44" s="255"/>
      <c r="E44" s="292">
        <v>0.92</v>
      </c>
      <c r="F44" s="292"/>
      <c r="G44" s="292">
        <v>0.89</v>
      </c>
      <c r="H44" s="292"/>
      <c r="I44" s="256">
        <v>0.87</v>
      </c>
      <c r="J44" s="256"/>
      <c r="K44" s="256">
        <v>0.88</v>
      </c>
      <c r="L44" s="256"/>
      <c r="M44" s="256">
        <v>0.94</v>
      </c>
      <c r="N44" s="293"/>
    </row>
    <row r="45" spans="1:14">
      <c r="A45" s="298">
        <v>2</v>
      </c>
      <c r="B45" s="299"/>
      <c r="C45" s="299"/>
      <c r="D45" s="299"/>
      <c r="E45" s="300">
        <v>0.9</v>
      </c>
      <c r="F45" s="300"/>
      <c r="G45" s="300">
        <v>0.88</v>
      </c>
      <c r="H45" s="300"/>
      <c r="I45" s="300">
        <v>0.86</v>
      </c>
      <c r="J45" s="300"/>
      <c r="K45" s="300">
        <v>0.87</v>
      </c>
      <c r="L45" s="300"/>
      <c r="M45" s="300">
        <v>0.93</v>
      </c>
      <c r="N45" s="301"/>
    </row>
    <row r="46" spans="1:14">
      <c r="A46" s="291">
        <v>2.5</v>
      </c>
      <c r="B46" s="255"/>
      <c r="C46" s="255"/>
      <c r="D46" s="255"/>
      <c r="E46" s="292">
        <v>0.9</v>
      </c>
      <c r="F46" s="292"/>
      <c r="G46" s="292">
        <v>0.87</v>
      </c>
      <c r="H46" s="292"/>
      <c r="I46" s="256">
        <v>0.85</v>
      </c>
      <c r="J46" s="256"/>
      <c r="K46" s="256">
        <v>0.86</v>
      </c>
      <c r="L46" s="256"/>
      <c r="M46" s="256">
        <v>0.93</v>
      </c>
      <c r="N46" s="293"/>
    </row>
    <row r="47" spans="1:14">
      <c r="A47" s="294" t="s">
        <v>142</v>
      </c>
      <c r="B47" s="295"/>
      <c r="C47" s="295"/>
      <c r="D47" s="295"/>
      <c r="E47" s="296">
        <v>0.89</v>
      </c>
      <c r="F47" s="296"/>
      <c r="G47" s="296">
        <v>0.86</v>
      </c>
      <c r="H47" s="296"/>
      <c r="I47" s="296">
        <v>0.83</v>
      </c>
      <c r="J47" s="296"/>
      <c r="K47" s="296">
        <v>0.85</v>
      </c>
      <c r="L47" s="296"/>
      <c r="M47" s="296">
        <v>0.92</v>
      </c>
      <c r="N47" s="297"/>
    </row>
    <row r="57" spans="1:14" ht="30" customHeight="1">
      <c r="A57" s="12"/>
      <c r="B57" s="13" t="s">
        <v>7</v>
      </c>
      <c r="C57" s="14"/>
      <c r="D57" s="14"/>
      <c r="E57" s="14"/>
      <c r="F57" s="14"/>
      <c r="G57" s="14"/>
      <c r="H57" s="14"/>
      <c r="I57" s="14"/>
      <c r="J57" s="14"/>
      <c r="K57" s="14"/>
      <c r="L57" s="14"/>
      <c r="M57" s="14"/>
      <c r="N57" s="16">
        <v>12</v>
      </c>
    </row>
  </sheetData>
  <mergeCells count="143">
    <mergeCell ref="A1:I1"/>
    <mergeCell ref="J1:M1"/>
    <mergeCell ref="A2:N2"/>
    <mergeCell ref="G3:N3"/>
    <mergeCell ref="A5:D5"/>
    <mergeCell ref="E5:F5"/>
    <mergeCell ref="A6:D6"/>
    <mergeCell ref="E6:F6"/>
    <mergeCell ref="A12:N12"/>
    <mergeCell ref="A3:D4"/>
    <mergeCell ref="E3:F4"/>
    <mergeCell ref="F13:N13"/>
    <mergeCell ref="A15:D15"/>
    <mergeCell ref="A16:D16"/>
    <mergeCell ref="A21:N21"/>
    <mergeCell ref="E22:N22"/>
    <mergeCell ref="E23:F23"/>
    <mergeCell ref="G23:H23"/>
    <mergeCell ref="I23:J23"/>
    <mergeCell ref="K23:L23"/>
    <mergeCell ref="M23:N23"/>
    <mergeCell ref="E13:E14"/>
    <mergeCell ref="A13:D14"/>
    <mergeCell ref="A22:D23"/>
    <mergeCell ref="A24:D24"/>
    <mergeCell ref="E24:F24"/>
    <mergeCell ref="G24:H24"/>
    <mergeCell ref="I24:J24"/>
    <mergeCell ref="K24:L24"/>
    <mergeCell ref="M24:N24"/>
    <mergeCell ref="A25:D25"/>
    <mergeCell ref="E25:F25"/>
    <mergeCell ref="G25:H25"/>
    <mergeCell ref="I25:J25"/>
    <mergeCell ref="K25:L25"/>
    <mergeCell ref="M25:N25"/>
    <mergeCell ref="A26:D26"/>
    <mergeCell ref="E26:F26"/>
    <mergeCell ref="G26:H26"/>
    <mergeCell ref="I26:J26"/>
    <mergeCell ref="K26:L26"/>
    <mergeCell ref="M26:N26"/>
    <mergeCell ref="A27:D27"/>
    <mergeCell ref="E27:F27"/>
    <mergeCell ref="G27:H27"/>
    <mergeCell ref="I27:J27"/>
    <mergeCell ref="K27:L27"/>
    <mergeCell ref="M27:N27"/>
    <mergeCell ref="A28:D28"/>
    <mergeCell ref="E28:F28"/>
    <mergeCell ref="G28:H28"/>
    <mergeCell ref="I28:J28"/>
    <mergeCell ref="K28:L28"/>
    <mergeCell ref="M28:N28"/>
    <mergeCell ref="A29:D29"/>
    <mergeCell ref="E29:F29"/>
    <mergeCell ref="G29:H29"/>
    <mergeCell ref="I29:J29"/>
    <mergeCell ref="K29:L29"/>
    <mergeCell ref="M29:N29"/>
    <mergeCell ref="A30:D30"/>
    <mergeCell ref="E30:F30"/>
    <mergeCell ref="G30:H30"/>
    <mergeCell ref="I30:J30"/>
    <mergeCell ref="K30:L30"/>
    <mergeCell ref="M30:N30"/>
    <mergeCell ref="A31:D31"/>
    <mergeCell ref="E31:F31"/>
    <mergeCell ref="G31:H31"/>
    <mergeCell ref="I31:J31"/>
    <mergeCell ref="K31:L31"/>
    <mergeCell ref="M31:N31"/>
    <mergeCell ref="A33:N33"/>
    <mergeCell ref="E34:N34"/>
    <mergeCell ref="E35:J35"/>
    <mergeCell ref="E36:J36"/>
    <mergeCell ref="E37:F37"/>
    <mergeCell ref="G37:H37"/>
    <mergeCell ref="I37:J37"/>
    <mergeCell ref="K37:L37"/>
    <mergeCell ref="M37:N37"/>
    <mergeCell ref="A34:D37"/>
    <mergeCell ref="K35:N36"/>
    <mergeCell ref="A38:D38"/>
    <mergeCell ref="E38:F38"/>
    <mergeCell ref="G38:H38"/>
    <mergeCell ref="I38:J38"/>
    <mergeCell ref="K38:L38"/>
    <mergeCell ref="M38:N38"/>
    <mergeCell ref="A39:D39"/>
    <mergeCell ref="E39:F39"/>
    <mergeCell ref="G39:H39"/>
    <mergeCell ref="I39:J39"/>
    <mergeCell ref="K39:L39"/>
    <mergeCell ref="M39:N39"/>
    <mergeCell ref="A40:D40"/>
    <mergeCell ref="E40:F40"/>
    <mergeCell ref="G40:H40"/>
    <mergeCell ref="I40:J40"/>
    <mergeCell ref="K40:L40"/>
    <mergeCell ref="M40:N40"/>
    <mergeCell ref="A41:D41"/>
    <mergeCell ref="E41:F41"/>
    <mergeCell ref="G41:H41"/>
    <mergeCell ref="I41:J41"/>
    <mergeCell ref="K41:L41"/>
    <mergeCell ref="M41:N41"/>
    <mergeCell ref="A42:D42"/>
    <mergeCell ref="E42:F42"/>
    <mergeCell ref="G42:H42"/>
    <mergeCell ref="I42:J42"/>
    <mergeCell ref="K42:L42"/>
    <mergeCell ref="M42:N42"/>
    <mergeCell ref="A43:D43"/>
    <mergeCell ref="E43:F43"/>
    <mergeCell ref="G43:H43"/>
    <mergeCell ref="I43:J43"/>
    <mergeCell ref="K43:L43"/>
    <mergeCell ref="M43:N43"/>
    <mergeCell ref="A44:D44"/>
    <mergeCell ref="E44:F44"/>
    <mergeCell ref="G44:H44"/>
    <mergeCell ref="I44:J44"/>
    <mergeCell ref="K44:L44"/>
    <mergeCell ref="M44:N44"/>
    <mergeCell ref="A45:D45"/>
    <mergeCell ref="E45:F45"/>
    <mergeCell ref="G45:H45"/>
    <mergeCell ref="I45:J45"/>
    <mergeCell ref="K45:L45"/>
    <mergeCell ref="M45:N45"/>
    <mergeCell ref="A46:D46"/>
    <mergeCell ref="E46:F46"/>
    <mergeCell ref="G46:H46"/>
    <mergeCell ref="I46:J46"/>
    <mergeCell ref="K46:L46"/>
    <mergeCell ref="M46:N46"/>
    <mergeCell ref="A47:D47"/>
    <mergeCell ref="E47:F47"/>
    <mergeCell ref="G47:H47"/>
    <mergeCell ref="I47:J47"/>
    <mergeCell ref="K47:L47"/>
    <mergeCell ref="M47:N47"/>
  </mergeCells>
  <hyperlinks>
    <hyperlink ref="B57" r:id="rId1" tooltip="http://www.Z43-cable.vn" xr:uid="{00000000-0004-0000-0800-000000000000}"/>
  </hyperlinks>
  <pageMargins left="0.47222222222222199" right="0.47222222222222199" top="0.118055555555556" bottom="5.9027777777777797E-2" header="0" footer="0"/>
  <pageSetup paperSize="9" scale="64" orientation="portrait" r:id="rId2"/>
  <colBreaks count="1" manualBreakCount="1">
    <brk id="14" max="89" man="1"/>
  </colBreaks>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N41"/>
  <sheetViews>
    <sheetView view="pageBreakPreview" topLeftCell="B32" zoomScaleNormal="115" workbookViewId="0">
      <selection activeCell="U48" sqref="U48"/>
    </sheetView>
  </sheetViews>
  <sheetFormatPr defaultColWidth="9" defaultRowHeight="14"/>
  <cols>
    <col min="1" max="1" width="10.81640625" style="2" customWidth="1"/>
    <col min="2" max="2" width="12.453125" style="2" customWidth="1"/>
    <col min="3" max="14" width="9.81640625" style="2" customWidth="1"/>
    <col min="15" max="16384" width="9" style="2"/>
  </cols>
  <sheetData>
    <row r="1" spans="1:14" ht="50" customHeight="1">
      <c r="A1" s="72" t="s">
        <v>81</v>
      </c>
      <c r="B1" s="68"/>
      <c r="C1" s="68"/>
      <c r="D1" s="68"/>
      <c r="E1" s="68"/>
      <c r="F1" s="68"/>
      <c r="G1" s="68"/>
      <c r="H1" s="68"/>
      <c r="I1" s="68"/>
      <c r="J1" s="179" t="s">
        <v>1</v>
      </c>
      <c r="K1" s="179"/>
      <c r="L1" s="179"/>
      <c r="M1" s="179"/>
    </row>
    <row r="2" spans="1:14" ht="40" customHeight="1">
      <c r="A2" s="205" t="s">
        <v>143</v>
      </c>
      <c r="B2" s="206"/>
      <c r="C2" s="206"/>
      <c r="D2" s="206"/>
      <c r="E2" s="206"/>
      <c r="F2" s="206"/>
      <c r="G2" s="206"/>
      <c r="H2" s="206"/>
      <c r="I2" s="206"/>
      <c r="J2" s="206"/>
      <c r="K2" s="206"/>
      <c r="L2" s="206"/>
      <c r="M2" s="206"/>
      <c r="N2" s="206"/>
    </row>
    <row r="3" spans="1:14" ht="30" customHeight="1">
      <c r="A3" s="336" t="s">
        <v>144</v>
      </c>
      <c r="B3" s="337"/>
      <c r="C3" s="349" t="s">
        <v>145</v>
      </c>
      <c r="D3" s="283"/>
      <c r="E3" s="283"/>
      <c r="F3" s="283"/>
      <c r="G3" s="283"/>
      <c r="H3" s="283"/>
      <c r="I3" s="283"/>
      <c r="J3" s="283"/>
      <c r="K3" s="283"/>
      <c r="L3" s="283"/>
      <c r="M3" s="283"/>
      <c r="N3" s="285"/>
    </row>
    <row r="4" spans="1:14" ht="30" customHeight="1">
      <c r="A4" s="338"/>
      <c r="B4" s="339"/>
      <c r="C4" s="81">
        <v>1</v>
      </c>
      <c r="D4" s="82">
        <v>2</v>
      </c>
      <c r="E4" s="82">
        <v>3</v>
      </c>
      <c r="F4" s="82">
        <v>4</v>
      </c>
      <c r="G4" s="82">
        <v>5</v>
      </c>
      <c r="H4" s="82">
        <v>6</v>
      </c>
      <c r="I4" s="82">
        <v>7</v>
      </c>
      <c r="J4" s="82">
        <v>8</v>
      </c>
      <c r="K4" s="82">
        <v>9</v>
      </c>
      <c r="L4" s="82">
        <v>12</v>
      </c>
      <c r="M4" s="82">
        <v>16</v>
      </c>
      <c r="N4" s="88">
        <v>20</v>
      </c>
    </row>
    <row r="5" spans="1:14" ht="84" customHeight="1">
      <c r="A5" s="343" t="s">
        <v>146</v>
      </c>
      <c r="B5" s="344"/>
      <c r="C5" s="83">
        <v>1</v>
      </c>
      <c r="D5" s="84">
        <v>0.8</v>
      </c>
      <c r="E5" s="84">
        <v>0.7</v>
      </c>
      <c r="F5" s="84">
        <v>0.65</v>
      </c>
      <c r="G5" s="84">
        <v>0.6</v>
      </c>
      <c r="H5" s="84">
        <v>0.56999999999999995</v>
      </c>
      <c r="I5" s="84">
        <v>0.54</v>
      </c>
      <c r="J5" s="84">
        <v>0.52</v>
      </c>
      <c r="K5" s="84">
        <v>0.5</v>
      </c>
      <c r="L5" s="84">
        <v>0.45</v>
      </c>
      <c r="M5" s="84">
        <v>0.41</v>
      </c>
      <c r="N5" s="84">
        <v>0.38</v>
      </c>
    </row>
    <row r="6" spans="1:14" ht="84" customHeight="1">
      <c r="A6" s="343" t="s">
        <v>147</v>
      </c>
      <c r="B6" s="344"/>
      <c r="C6" s="83">
        <v>1</v>
      </c>
      <c r="D6" s="84">
        <v>0.85</v>
      </c>
      <c r="E6" s="84">
        <v>0.79</v>
      </c>
      <c r="F6" s="84">
        <v>0.75</v>
      </c>
      <c r="G6" s="84">
        <v>0.73</v>
      </c>
      <c r="H6" s="84">
        <v>0.72</v>
      </c>
      <c r="I6" s="84">
        <v>0.72</v>
      </c>
      <c r="J6" s="84">
        <v>0.71</v>
      </c>
      <c r="K6" s="84">
        <v>0.7</v>
      </c>
      <c r="L6" s="347" t="s">
        <v>148</v>
      </c>
      <c r="M6" s="348"/>
      <c r="N6" s="348"/>
    </row>
    <row r="7" spans="1:14" ht="43" customHeight="1">
      <c r="A7" s="343" t="s">
        <v>149</v>
      </c>
      <c r="B7" s="344"/>
      <c r="C7" s="83">
        <v>0.95</v>
      </c>
      <c r="D7" s="84">
        <v>0.81</v>
      </c>
      <c r="E7" s="84">
        <v>0.72</v>
      </c>
      <c r="F7" s="84">
        <v>0.68</v>
      </c>
      <c r="G7" s="84">
        <v>0.66</v>
      </c>
      <c r="H7" s="84">
        <v>0.64</v>
      </c>
      <c r="I7" s="84">
        <v>0.63</v>
      </c>
      <c r="J7" s="84">
        <v>0.62</v>
      </c>
      <c r="K7" s="84">
        <v>0.61</v>
      </c>
      <c r="L7" s="348"/>
      <c r="M7" s="348"/>
      <c r="N7" s="348"/>
    </row>
    <row r="8" spans="1:14" ht="84" customHeight="1">
      <c r="A8" s="343" t="s">
        <v>150</v>
      </c>
      <c r="B8" s="344"/>
      <c r="C8" s="83">
        <v>1</v>
      </c>
      <c r="D8" s="84">
        <v>0.88</v>
      </c>
      <c r="E8" s="84">
        <v>0.82</v>
      </c>
      <c r="F8" s="84">
        <v>0.77</v>
      </c>
      <c r="G8" s="84">
        <v>0.75</v>
      </c>
      <c r="H8" s="84">
        <v>0.73</v>
      </c>
      <c r="I8" s="84">
        <v>0.73</v>
      </c>
      <c r="J8" s="84">
        <v>0.72</v>
      </c>
      <c r="K8" s="84">
        <v>0.72</v>
      </c>
      <c r="L8" s="348"/>
      <c r="M8" s="348"/>
      <c r="N8" s="348"/>
    </row>
    <row r="9" spans="1:14" ht="56" customHeight="1">
      <c r="A9" s="345" t="s">
        <v>151</v>
      </c>
      <c r="B9" s="346"/>
      <c r="C9" s="83">
        <v>1</v>
      </c>
      <c r="D9" s="84">
        <v>0.87</v>
      </c>
      <c r="E9" s="84">
        <v>0.82</v>
      </c>
      <c r="F9" s="84">
        <v>0.8</v>
      </c>
      <c r="G9" s="84">
        <v>0.8</v>
      </c>
      <c r="H9" s="84">
        <v>0.79</v>
      </c>
      <c r="I9" s="84">
        <v>0.79</v>
      </c>
      <c r="J9" s="84">
        <v>0.78</v>
      </c>
      <c r="K9" s="84">
        <v>0.78</v>
      </c>
      <c r="L9" s="348"/>
      <c r="M9" s="348"/>
      <c r="N9" s="348"/>
    </row>
    <row r="10" spans="1:14" ht="45" customHeight="1">
      <c r="A10" s="205" t="s">
        <v>152</v>
      </c>
      <c r="B10" s="206"/>
      <c r="C10" s="206"/>
      <c r="D10" s="206"/>
      <c r="E10" s="206"/>
      <c r="F10" s="206"/>
      <c r="G10" s="206"/>
      <c r="H10" s="206"/>
      <c r="I10" s="206"/>
      <c r="J10" s="206"/>
      <c r="K10" s="206"/>
      <c r="L10" s="206"/>
      <c r="M10" s="206"/>
      <c r="N10" s="206"/>
    </row>
    <row r="11" spans="1:14" ht="30" customHeight="1">
      <c r="A11" s="286" t="s">
        <v>153</v>
      </c>
      <c r="B11" s="265"/>
      <c r="C11" s="265"/>
      <c r="D11" s="265"/>
      <c r="E11" s="265"/>
      <c r="F11" s="265"/>
      <c r="G11" s="265"/>
      <c r="H11" s="265"/>
      <c r="I11" s="265"/>
      <c r="J11" s="265"/>
      <c r="K11" s="265"/>
      <c r="L11" s="265"/>
      <c r="M11" s="265"/>
      <c r="N11" s="266"/>
    </row>
    <row r="12" spans="1:14" ht="30" customHeight="1">
      <c r="A12" s="263" t="s">
        <v>154</v>
      </c>
      <c r="B12" s="264"/>
      <c r="C12" s="267" t="s">
        <v>155</v>
      </c>
      <c r="D12" s="267"/>
      <c r="E12" s="267"/>
      <c r="F12" s="267"/>
      <c r="G12" s="267"/>
      <c r="H12" s="267"/>
      <c r="I12" s="267" t="s">
        <v>156</v>
      </c>
      <c r="J12" s="267"/>
      <c r="K12" s="267"/>
      <c r="L12" s="267"/>
      <c r="M12" s="267"/>
      <c r="N12" s="268"/>
    </row>
    <row r="13" spans="1:14" ht="30" customHeight="1">
      <c r="A13" s="263"/>
      <c r="B13" s="264"/>
      <c r="C13" s="267" t="s">
        <v>157</v>
      </c>
      <c r="D13" s="267"/>
      <c r="E13" s="267" t="s">
        <v>158</v>
      </c>
      <c r="F13" s="267"/>
      <c r="G13" s="267" t="s">
        <v>159</v>
      </c>
      <c r="H13" s="267"/>
      <c r="I13" s="267" t="s">
        <v>157</v>
      </c>
      <c r="J13" s="267"/>
      <c r="K13" s="267" t="s">
        <v>158</v>
      </c>
      <c r="L13" s="267"/>
      <c r="M13" s="267" t="s">
        <v>159</v>
      </c>
      <c r="N13" s="268"/>
    </row>
    <row r="14" spans="1:14" ht="30" customHeight="1">
      <c r="A14" s="340"/>
      <c r="B14" s="307"/>
      <c r="C14" s="73" t="s">
        <v>160</v>
      </c>
      <c r="D14" s="73" t="s">
        <v>161</v>
      </c>
      <c r="E14" s="73" t="s">
        <v>160</v>
      </c>
      <c r="F14" s="73" t="s">
        <v>161</v>
      </c>
      <c r="G14" s="73" t="s">
        <v>160</v>
      </c>
      <c r="H14" s="73" t="s">
        <v>161</v>
      </c>
      <c r="I14" s="73" t="s">
        <v>160</v>
      </c>
      <c r="J14" s="73" t="s">
        <v>161</v>
      </c>
      <c r="K14" s="73" t="s">
        <v>160</v>
      </c>
      <c r="L14" s="73" t="s">
        <v>161</v>
      </c>
      <c r="M14" s="73" t="s">
        <v>160</v>
      </c>
      <c r="N14" s="77" t="s">
        <v>161</v>
      </c>
    </row>
    <row r="15" spans="1:14" ht="25" customHeight="1">
      <c r="A15" s="291">
        <v>0.5</v>
      </c>
      <c r="B15" s="255"/>
      <c r="C15" s="74">
        <v>68.83</v>
      </c>
      <c r="D15" s="74" t="s">
        <v>97</v>
      </c>
      <c r="E15" s="74">
        <v>30.11</v>
      </c>
      <c r="F15" s="74" t="s">
        <v>97</v>
      </c>
      <c r="G15" s="74">
        <v>86.04</v>
      </c>
      <c r="H15" s="74" t="s">
        <v>97</v>
      </c>
      <c r="I15" s="74">
        <v>59.61</v>
      </c>
      <c r="J15" s="74" t="s">
        <v>97</v>
      </c>
      <c r="K15" s="74">
        <v>26.08</v>
      </c>
      <c r="L15" s="74" t="s">
        <v>97</v>
      </c>
      <c r="M15" s="74">
        <v>74.510000000000005</v>
      </c>
      <c r="N15" s="78" t="s">
        <v>97</v>
      </c>
    </row>
    <row r="16" spans="1:14" ht="25" customHeight="1">
      <c r="A16" s="333">
        <v>0.75</v>
      </c>
      <c r="B16" s="251"/>
      <c r="C16" s="75">
        <v>46.84</v>
      </c>
      <c r="D16" s="75" t="s">
        <v>97</v>
      </c>
      <c r="E16" s="75">
        <v>20.49</v>
      </c>
      <c r="F16" s="75" t="s">
        <v>97</v>
      </c>
      <c r="G16" s="75">
        <v>58.56</v>
      </c>
      <c r="H16" s="75" t="s">
        <v>97</v>
      </c>
      <c r="I16" s="75">
        <v>40.57</v>
      </c>
      <c r="J16" s="75" t="s">
        <v>97</v>
      </c>
      <c r="K16" s="75">
        <v>17.75</v>
      </c>
      <c r="L16" s="75" t="s">
        <v>97</v>
      </c>
      <c r="M16" s="75">
        <v>50.71</v>
      </c>
      <c r="N16" s="79" t="s">
        <v>97</v>
      </c>
    </row>
    <row r="17" spans="1:14" ht="25" customHeight="1">
      <c r="A17" s="302">
        <v>1</v>
      </c>
      <c r="B17" s="303"/>
      <c r="C17" s="74">
        <v>34.61</v>
      </c>
      <c r="D17" s="74" t="s">
        <v>97</v>
      </c>
      <c r="E17" s="74">
        <v>15.14</v>
      </c>
      <c r="F17" s="74" t="s">
        <v>97</v>
      </c>
      <c r="G17" s="74">
        <v>43.26</v>
      </c>
      <c r="H17" s="74" t="s">
        <v>97</v>
      </c>
      <c r="I17" s="74">
        <v>29.97</v>
      </c>
      <c r="J17" s="74" t="s">
        <v>97</v>
      </c>
      <c r="K17" s="74">
        <v>13.11</v>
      </c>
      <c r="L17" s="74" t="s">
        <v>97</v>
      </c>
      <c r="M17" s="74">
        <v>37.46</v>
      </c>
      <c r="N17" s="78" t="s">
        <v>97</v>
      </c>
    </row>
    <row r="18" spans="1:14" ht="25" customHeight="1">
      <c r="A18" s="333">
        <v>1.5</v>
      </c>
      <c r="B18" s="251"/>
      <c r="C18" s="75">
        <v>23.14</v>
      </c>
      <c r="D18" s="75" t="s">
        <v>97</v>
      </c>
      <c r="E18" s="75">
        <v>10.119999999999999</v>
      </c>
      <c r="F18" s="75" t="s">
        <v>97</v>
      </c>
      <c r="G18" s="75">
        <v>28.92</v>
      </c>
      <c r="H18" s="75" t="s">
        <v>97</v>
      </c>
      <c r="I18" s="75">
        <v>20.04</v>
      </c>
      <c r="J18" s="75" t="s">
        <v>97</v>
      </c>
      <c r="K18" s="75">
        <v>8.77</v>
      </c>
      <c r="L18" s="75" t="s">
        <v>97</v>
      </c>
      <c r="M18" s="75">
        <v>25.04</v>
      </c>
      <c r="N18" s="79" t="s">
        <v>97</v>
      </c>
    </row>
    <row r="19" spans="1:14" ht="25" customHeight="1">
      <c r="A19" s="291">
        <v>2.5</v>
      </c>
      <c r="B19" s="255"/>
      <c r="C19" s="74">
        <v>14.17</v>
      </c>
      <c r="D19" s="74" t="s">
        <v>97</v>
      </c>
      <c r="E19" s="80">
        <v>6.2</v>
      </c>
      <c r="F19" s="74" t="s">
        <v>97</v>
      </c>
      <c r="G19" s="74">
        <v>17.71</v>
      </c>
      <c r="H19" s="74" t="s">
        <v>97</v>
      </c>
      <c r="I19" s="74">
        <v>12.27</v>
      </c>
      <c r="J19" s="74" t="s">
        <v>97</v>
      </c>
      <c r="K19" s="74">
        <v>5.37</v>
      </c>
      <c r="L19" s="74" t="s">
        <v>97</v>
      </c>
      <c r="M19" s="74">
        <v>15.34</v>
      </c>
      <c r="N19" s="78" t="s">
        <v>97</v>
      </c>
    </row>
    <row r="20" spans="1:14" ht="25" customHeight="1">
      <c r="A20" s="341">
        <v>4</v>
      </c>
      <c r="B20" s="342"/>
      <c r="C20" s="75">
        <v>8.81</v>
      </c>
      <c r="D20" s="75" t="s">
        <v>97</v>
      </c>
      <c r="E20" s="75">
        <v>3.86</v>
      </c>
      <c r="F20" s="75" t="s">
        <v>97</v>
      </c>
      <c r="G20" s="75">
        <v>11.02</v>
      </c>
      <c r="H20" s="75" t="s">
        <v>97</v>
      </c>
      <c r="I20" s="75">
        <v>7.63</v>
      </c>
      <c r="J20" s="75" t="s">
        <v>97</v>
      </c>
      <c r="K20" s="75">
        <v>3.34</v>
      </c>
      <c r="L20" s="75" t="s">
        <v>97</v>
      </c>
      <c r="M20" s="75">
        <v>9.5399999999999991</v>
      </c>
      <c r="N20" s="79" t="s">
        <v>97</v>
      </c>
    </row>
    <row r="21" spans="1:14" ht="25" customHeight="1">
      <c r="A21" s="302">
        <v>6</v>
      </c>
      <c r="B21" s="303"/>
      <c r="C21" s="80">
        <v>5.89</v>
      </c>
      <c r="D21" s="74" t="s">
        <v>97</v>
      </c>
      <c r="E21" s="74">
        <v>2.2799999999999998</v>
      </c>
      <c r="F21" s="74" t="s">
        <v>97</v>
      </c>
      <c r="G21" s="74">
        <v>7.36</v>
      </c>
      <c r="H21" s="74" t="s">
        <v>97</v>
      </c>
      <c r="I21" s="80">
        <v>5.0999999999999996</v>
      </c>
      <c r="J21" s="74" t="s">
        <v>97</v>
      </c>
      <c r="K21" s="74">
        <v>2.23</v>
      </c>
      <c r="L21" s="74" t="s">
        <v>97</v>
      </c>
      <c r="M21" s="74">
        <v>6.37</v>
      </c>
      <c r="N21" s="78" t="s">
        <v>97</v>
      </c>
    </row>
    <row r="22" spans="1:14" ht="25" customHeight="1">
      <c r="A22" s="333">
        <v>10</v>
      </c>
      <c r="B22" s="251"/>
      <c r="C22" s="85">
        <v>3.5</v>
      </c>
      <c r="D22" s="75" t="s">
        <v>97</v>
      </c>
      <c r="E22" s="75">
        <v>1.53</v>
      </c>
      <c r="F22" s="75" t="s">
        <v>97</v>
      </c>
      <c r="G22" s="75">
        <v>4.37</v>
      </c>
      <c r="H22" s="75" t="s">
        <v>97</v>
      </c>
      <c r="I22" s="75">
        <v>3.03</v>
      </c>
      <c r="J22" s="75" t="s">
        <v>97</v>
      </c>
      <c r="K22" s="75">
        <v>1.33</v>
      </c>
      <c r="L22" s="75" t="s">
        <v>97</v>
      </c>
      <c r="M22" s="75">
        <v>3.79</v>
      </c>
      <c r="N22" s="79" t="s">
        <v>97</v>
      </c>
    </row>
    <row r="23" spans="1:14" ht="25" customHeight="1">
      <c r="A23" s="291">
        <v>16</v>
      </c>
      <c r="B23" s="255"/>
      <c r="C23" s="80">
        <v>2.2000000000000002</v>
      </c>
      <c r="D23" s="74">
        <v>3.65</v>
      </c>
      <c r="E23" s="74">
        <v>0.96</v>
      </c>
      <c r="F23" s="80">
        <v>1.6</v>
      </c>
      <c r="G23" s="74">
        <v>2.75</v>
      </c>
      <c r="H23" s="74">
        <v>4.57</v>
      </c>
      <c r="I23" s="80">
        <v>1.9</v>
      </c>
      <c r="J23" s="74">
        <v>3.16</v>
      </c>
      <c r="K23" s="74">
        <v>0.83</v>
      </c>
      <c r="L23" s="74">
        <v>1.38</v>
      </c>
      <c r="M23" s="74">
        <v>2.38</v>
      </c>
      <c r="N23" s="78">
        <v>3.95</v>
      </c>
    </row>
    <row r="24" spans="1:14" ht="25" customHeight="1">
      <c r="A24" s="333">
        <v>25</v>
      </c>
      <c r="B24" s="251"/>
      <c r="C24" s="85">
        <v>1.39</v>
      </c>
      <c r="D24" s="75">
        <v>2.29</v>
      </c>
      <c r="E24" s="75">
        <v>0.61</v>
      </c>
      <c r="F24" s="85">
        <v>1</v>
      </c>
      <c r="G24" s="75">
        <v>1.74</v>
      </c>
      <c r="H24" s="75">
        <v>2.87</v>
      </c>
      <c r="I24" s="85">
        <v>1.2</v>
      </c>
      <c r="J24" s="75">
        <v>1.99</v>
      </c>
      <c r="K24" s="75">
        <v>0.53</v>
      </c>
      <c r="L24" s="75">
        <v>0.87</v>
      </c>
      <c r="M24" s="85">
        <v>1.5</v>
      </c>
      <c r="N24" s="79">
        <v>2.48</v>
      </c>
    </row>
    <row r="25" spans="1:14" ht="25" customHeight="1">
      <c r="A25" s="291">
        <v>35</v>
      </c>
      <c r="B25" s="255"/>
      <c r="C25" s="80">
        <v>1</v>
      </c>
      <c r="D25" s="74">
        <v>1.66</v>
      </c>
      <c r="E25" s="74">
        <v>0.44</v>
      </c>
      <c r="F25" s="74">
        <v>0.73</v>
      </c>
      <c r="G25" s="74">
        <v>1.25</v>
      </c>
      <c r="H25" s="74">
        <v>2.0699999999999998</v>
      </c>
      <c r="I25" s="74">
        <v>0.87</v>
      </c>
      <c r="J25" s="74">
        <v>1.44</v>
      </c>
      <c r="K25" s="74">
        <v>0.38</v>
      </c>
      <c r="L25" s="74">
        <v>0.63</v>
      </c>
      <c r="M25" s="74">
        <v>1.08</v>
      </c>
      <c r="N25" s="78">
        <v>1.8</v>
      </c>
    </row>
    <row r="26" spans="1:14" ht="25" customHeight="1">
      <c r="A26" s="333">
        <v>50</v>
      </c>
      <c r="B26" s="251"/>
      <c r="C26" s="85">
        <v>0.84</v>
      </c>
      <c r="D26" s="75">
        <v>1.32</v>
      </c>
      <c r="E26" s="75">
        <v>0.47</v>
      </c>
      <c r="F26" s="75">
        <v>0.69</v>
      </c>
      <c r="G26" s="75">
        <v>0.93</v>
      </c>
      <c r="H26" s="75">
        <v>1.53</v>
      </c>
      <c r="I26" s="75">
        <v>0.72</v>
      </c>
      <c r="J26" s="75">
        <v>1.1399999999999999</v>
      </c>
      <c r="K26" s="75">
        <v>0.41</v>
      </c>
      <c r="L26" s="75">
        <v>0.59</v>
      </c>
      <c r="M26" s="85">
        <v>0.8</v>
      </c>
      <c r="N26" s="79">
        <v>1.33</v>
      </c>
    </row>
    <row r="27" spans="1:14" ht="25" customHeight="1">
      <c r="A27" s="291">
        <v>70</v>
      </c>
      <c r="B27" s="255"/>
      <c r="C27" s="74">
        <v>0.61</v>
      </c>
      <c r="D27" s="74">
        <v>0.94</v>
      </c>
      <c r="E27" s="74">
        <v>0.37</v>
      </c>
      <c r="F27" s="74">
        <v>0.52</v>
      </c>
      <c r="G27" s="74">
        <v>0.64</v>
      </c>
      <c r="H27" s="74">
        <v>1.06</v>
      </c>
      <c r="I27" s="74">
        <v>0.53</v>
      </c>
      <c r="J27" s="74">
        <v>0.82</v>
      </c>
      <c r="K27" s="74">
        <v>0.32</v>
      </c>
      <c r="L27" s="74">
        <v>0.45</v>
      </c>
      <c r="M27" s="74">
        <v>0.55000000000000004</v>
      </c>
      <c r="N27" s="78">
        <v>0.92</v>
      </c>
    </row>
    <row r="28" spans="1:14" ht="25" customHeight="1">
      <c r="A28" s="333">
        <v>95</v>
      </c>
      <c r="B28" s="251"/>
      <c r="C28" s="75">
        <v>0.46</v>
      </c>
      <c r="D28" s="75">
        <v>0.71</v>
      </c>
      <c r="E28" s="75">
        <v>0.31</v>
      </c>
      <c r="F28" s="75">
        <v>0.42</v>
      </c>
      <c r="G28" s="75">
        <v>0.46</v>
      </c>
      <c r="H28" s="75">
        <v>0.76</v>
      </c>
      <c r="I28" s="85">
        <v>0.4</v>
      </c>
      <c r="J28" s="75">
        <v>0.61</v>
      </c>
      <c r="K28" s="75">
        <v>0.27</v>
      </c>
      <c r="L28" s="75">
        <v>0.36</v>
      </c>
      <c r="M28" s="85">
        <v>0.4</v>
      </c>
      <c r="N28" s="79">
        <v>0.66</v>
      </c>
    </row>
    <row r="29" spans="1:14" ht="25" customHeight="1">
      <c r="A29" s="291">
        <v>120</v>
      </c>
      <c r="B29" s="255"/>
      <c r="C29" s="74">
        <v>0.39</v>
      </c>
      <c r="D29" s="74">
        <v>0.57999999999999996</v>
      </c>
      <c r="E29" s="74">
        <v>0.28000000000000003</v>
      </c>
      <c r="F29" s="74">
        <v>0.36</v>
      </c>
      <c r="G29" s="74">
        <v>0.37</v>
      </c>
      <c r="H29" s="80">
        <v>0.6</v>
      </c>
      <c r="I29" s="74">
        <v>0.34</v>
      </c>
      <c r="J29" s="80">
        <v>0.5</v>
      </c>
      <c r="K29" s="74">
        <v>0.24</v>
      </c>
      <c r="L29" s="74">
        <v>0.31</v>
      </c>
      <c r="M29" s="74">
        <v>0.32</v>
      </c>
      <c r="N29" s="78">
        <v>0.52</v>
      </c>
    </row>
    <row r="30" spans="1:14" ht="25" customHeight="1">
      <c r="A30" s="333">
        <v>150</v>
      </c>
      <c r="B30" s="251"/>
      <c r="C30" s="75">
        <v>0.33</v>
      </c>
      <c r="D30" s="75">
        <v>0.49</v>
      </c>
      <c r="E30" s="75">
        <v>0.25</v>
      </c>
      <c r="F30" s="75">
        <v>0.32</v>
      </c>
      <c r="G30" s="85">
        <v>0.3</v>
      </c>
      <c r="H30" s="75">
        <v>0.49</v>
      </c>
      <c r="I30" s="75">
        <v>0.28999999999999998</v>
      </c>
      <c r="J30" s="75">
        <v>0.42</v>
      </c>
      <c r="K30" s="75">
        <v>0.22</v>
      </c>
      <c r="L30" s="75">
        <v>0.28000000000000003</v>
      </c>
      <c r="M30" s="75">
        <v>0.26</v>
      </c>
      <c r="N30" s="79">
        <v>0.43</v>
      </c>
    </row>
    <row r="31" spans="1:14" ht="25" customHeight="1">
      <c r="A31" s="291">
        <v>185</v>
      </c>
      <c r="B31" s="255"/>
      <c r="C31" s="74">
        <v>0.28999999999999998</v>
      </c>
      <c r="D31" s="74">
        <v>0.41</v>
      </c>
      <c r="E31" s="74">
        <v>0.23</v>
      </c>
      <c r="F31" s="74">
        <v>0.28999999999999998</v>
      </c>
      <c r="G31" s="74">
        <v>0.24</v>
      </c>
      <c r="H31" s="74">
        <v>0.39</v>
      </c>
      <c r="I31" s="74">
        <v>0.25</v>
      </c>
      <c r="J31" s="74">
        <v>0.35</v>
      </c>
      <c r="K31" s="80">
        <v>0.2</v>
      </c>
      <c r="L31" s="74">
        <v>0.25</v>
      </c>
      <c r="M31" s="74">
        <v>0.21</v>
      </c>
      <c r="N31" s="78">
        <v>0.34</v>
      </c>
    </row>
    <row r="32" spans="1:14" ht="25" customHeight="1">
      <c r="A32" s="333">
        <v>240</v>
      </c>
      <c r="B32" s="251"/>
      <c r="C32" s="75">
        <v>0.24</v>
      </c>
      <c r="D32" s="75">
        <v>0.34</v>
      </c>
      <c r="E32" s="75">
        <v>0.21</v>
      </c>
      <c r="F32" s="75">
        <v>0.25</v>
      </c>
      <c r="G32" s="75">
        <v>0.18</v>
      </c>
      <c r="H32" s="85">
        <v>0.3</v>
      </c>
      <c r="I32" s="75">
        <v>0.21</v>
      </c>
      <c r="J32" s="75">
        <v>0.28999999999999998</v>
      </c>
      <c r="K32" s="75">
        <v>0.18</v>
      </c>
      <c r="L32" s="75">
        <v>0.22</v>
      </c>
      <c r="M32" s="75">
        <v>0.16</v>
      </c>
      <c r="N32" s="79">
        <v>0.26</v>
      </c>
    </row>
    <row r="33" spans="1:14" ht="25" customHeight="1">
      <c r="A33" s="334">
        <v>300</v>
      </c>
      <c r="B33" s="335"/>
      <c r="C33" s="86">
        <v>0.21</v>
      </c>
      <c r="D33" s="86">
        <v>0.28999999999999998</v>
      </c>
      <c r="E33" s="87">
        <v>0.2</v>
      </c>
      <c r="F33" s="86">
        <v>0.23</v>
      </c>
      <c r="G33" s="86">
        <v>0.14000000000000001</v>
      </c>
      <c r="H33" s="86">
        <v>0.24</v>
      </c>
      <c r="I33" s="86">
        <v>0.18</v>
      </c>
      <c r="J33" s="86">
        <v>0.25</v>
      </c>
      <c r="K33" s="86">
        <v>0.17</v>
      </c>
      <c r="L33" s="87">
        <v>0.2</v>
      </c>
      <c r="M33" s="86">
        <v>0.12</v>
      </c>
      <c r="N33" s="89">
        <v>0.21</v>
      </c>
    </row>
    <row r="41" spans="1:14" ht="30" customHeight="1">
      <c r="A41" s="12"/>
      <c r="B41" s="13" t="s">
        <v>7</v>
      </c>
      <c r="C41" s="14"/>
      <c r="D41" s="14"/>
      <c r="E41" s="14"/>
      <c r="F41" s="14"/>
      <c r="G41" s="14"/>
      <c r="H41" s="14"/>
      <c r="I41" s="14"/>
      <c r="J41" s="14"/>
      <c r="K41" s="14"/>
      <c r="L41" s="14"/>
      <c r="M41" s="14"/>
      <c r="N41" s="16">
        <v>13</v>
      </c>
    </row>
  </sheetData>
  <mergeCells count="40">
    <mergeCell ref="J1:M1"/>
    <mergeCell ref="A2:N2"/>
    <mergeCell ref="C3:N3"/>
    <mergeCell ref="A5:B5"/>
    <mergeCell ref="A6:B6"/>
    <mergeCell ref="A7:B7"/>
    <mergeCell ref="A8:B8"/>
    <mergeCell ref="A9:B9"/>
    <mergeCell ref="A10:N10"/>
    <mergeCell ref="A11:N11"/>
    <mergeCell ref="L6:N9"/>
    <mergeCell ref="C12:H12"/>
    <mergeCell ref="I12:N12"/>
    <mergeCell ref="C13:D13"/>
    <mergeCell ref="E13:F13"/>
    <mergeCell ref="G13:H13"/>
    <mergeCell ref="I13:J13"/>
    <mergeCell ref="K13:L13"/>
    <mergeCell ref="M13:N13"/>
    <mergeCell ref="A15:B15"/>
    <mergeCell ref="A16:B16"/>
    <mergeCell ref="A17:B17"/>
    <mergeCell ref="A18:B18"/>
    <mergeCell ref="A19:B19"/>
    <mergeCell ref="A30:B30"/>
    <mergeCell ref="A31:B31"/>
    <mergeCell ref="A32:B32"/>
    <mergeCell ref="A33:B33"/>
    <mergeCell ref="A3:B4"/>
    <mergeCell ref="A12:B14"/>
    <mergeCell ref="A25:B25"/>
    <mergeCell ref="A26:B26"/>
    <mergeCell ref="A27:B27"/>
    <mergeCell ref="A28:B28"/>
    <mergeCell ref="A29:B29"/>
    <mergeCell ref="A20:B20"/>
    <mergeCell ref="A21:B21"/>
    <mergeCell ref="A22:B22"/>
    <mergeCell ref="A23:B23"/>
    <mergeCell ref="A24:B24"/>
  </mergeCells>
  <hyperlinks>
    <hyperlink ref="B41" r:id="rId1" tooltip="http://www.Z43-cable.vn" xr:uid="{00000000-0004-0000-0900-000000000000}"/>
  </hyperlinks>
  <pageMargins left="0.469444444444444" right="0.469444444444444" top="0.11944444444444401" bottom="5.9722222222222197E-2" header="0" footer="0"/>
  <pageSetup paperSize="9" scale="66" orientation="portrait" r:id="rId2"/>
  <colBreaks count="1" manualBreakCount="1">
    <brk id="14" max="67" man="1"/>
  </colBreaks>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N64"/>
  <sheetViews>
    <sheetView view="pageBreakPreview" topLeftCell="A36" zoomScale="70" zoomScaleNormal="115" workbookViewId="0">
      <selection activeCell="U48" sqref="U48"/>
    </sheetView>
  </sheetViews>
  <sheetFormatPr defaultColWidth="9" defaultRowHeight="14"/>
  <cols>
    <col min="1" max="1" width="10.81640625" style="2" customWidth="1"/>
    <col min="2" max="2" width="12.453125" style="2" customWidth="1"/>
    <col min="3" max="14" width="9.81640625" style="2" customWidth="1"/>
    <col min="15" max="16384" width="9" style="2"/>
  </cols>
  <sheetData>
    <row r="1" spans="1:14" ht="50" customHeight="1">
      <c r="A1" s="72" t="s">
        <v>81</v>
      </c>
      <c r="B1" s="68"/>
      <c r="C1" s="68"/>
      <c r="D1" s="68"/>
      <c r="E1" s="68"/>
      <c r="F1" s="68"/>
      <c r="G1" s="68"/>
      <c r="H1" s="68"/>
      <c r="I1" s="68"/>
      <c r="J1" s="179" t="s">
        <v>1</v>
      </c>
      <c r="K1" s="179"/>
      <c r="L1" s="179"/>
      <c r="M1" s="179"/>
    </row>
    <row r="2" spans="1:14" ht="45" customHeight="1">
      <c r="A2" s="205" t="s">
        <v>162</v>
      </c>
      <c r="B2" s="206"/>
      <c r="C2" s="206"/>
      <c r="D2" s="206"/>
      <c r="E2" s="206"/>
      <c r="F2" s="206"/>
      <c r="G2" s="206"/>
      <c r="H2" s="206"/>
      <c r="I2" s="206"/>
      <c r="J2" s="206"/>
      <c r="K2" s="206"/>
      <c r="L2" s="206"/>
      <c r="M2" s="206"/>
      <c r="N2" s="206"/>
    </row>
    <row r="3" spans="1:14" ht="60" customHeight="1">
      <c r="A3" s="261" t="s">
        <v>144</v>
      </c>
      <c r="B3" s="262"/>
      <c r="C3" s="262" t="s">
        <v>163</v>
      </c>
      <c r="D3" s="265"/>
      <c r="E3" s="265"/>
      <c r="F3" s="265"/>
      <c r="G3" s="265"/>
      <c r="H3" s="265"/>
      <c r="I3" s="265"/>
      <c r="J3" s="265"/>
      <c r="K3" s="265"/>
      <c r="L3" s="265"/>
      <c r="M3" s="265"/>
      <c r="N3" s="266"/>
    </row>
    <row r="4" spans="1:14" ht="30" customHeight="1">
      <c r="A4" s="263"/>
      <c r="B4" s="264"/>
      <c r="C4" s="356" t="s">
        <v>94</v>
      </c>
      <c r="D4" s="356"/>
      <c r="E4" s="356"/>
      <c r="F4" s="356"/>
      <c r="G4" s="356"/>
      <c r="H4" s="356"/>
      <c r="I4" s="356" t="s">
        <v>93</v>
      </c>
      <c r="J4" s="356"/>
      <c r="K4" s="356"/>
      <c r="L4" s="356"/>
      <c r="M4" s="356"/>
      <c r="N4" s="357"/>
    </row>
    <row r="5" spans="1:14" ht="30" customHeight="1">
      <c r="A5" s="263"/>
      <c r="B5" s="264"/>
      <c r="C5" s="356" t="s">
        <v>160</v>
      </c>
      <c r="D5" s="356"/>
      <c r="E5" s="356"/>
      <c r="F5" s="356" t="s">
        <v>164</v>
      </c>
      <c r="G5" s="356"/>
      <c r="H5" s="356"/>
      <c r="I5" s="356" t="s">
        <v>160</v>
      </c>
      <c r="J5" s="356"/>
      <c r="K5" s="356"/>
      <c r="L5" s="356" t="s">
        <v>164</v>
      </c>
      <c r="M5" s="356"/>
      <c r="N5" s="357"/>
    </row>
    <row r="6" spans="1:14" ht="30" customHeight="1">
      <c r="A6" s="340" t="s">
        <v>165</v>
      </c>
      <c r="B6" s="307"/>
      <c r="C6" s="259" t="s">
        <v>166</v>
      </c>
      <c r="D6" s="259"/>
      <c r="E6" s="259"/>
      <c r="F6" s="259"/>
      <c r="G6" s="259"/>
      <c r="H6" s="259"/>
      <c r="I6" s="259"/>
      <c r="J6" s="259"/>
      <c r="K6" s="259"/>
      <c r="L6" s="259"/>
      <c r="M6" s="259"/>
      <c r="N6" s="260"/>
    </row>
    <row r="7" spans="1:14" ht="25" customHeight="1">
      <c r="A7" s="291">
        <v>1.5</v>
      </c>
      <c r="B7" s="255"/>
      <c r="C7" s="256">
        <v>0.21</v>
      </c>
      <c r="D7" s="256"/>
      <c r="E7" s="256"/>
      <c r="F7" s="256" t="s">
        <v>97</v>
      </c>
      <c r="G7" s="256"/>
      <c r="H7" s="256"/>
      <c r="I7" s="256">
        <v>0.17</v>
      </c>
      <c r="J7" s="256"/>
      <c r="K7" s="256"/>
      <c r="L7" s="256" t="s">
        <v>97</v>
      </c>
      <c r="M7" s="256"/>
      <c r="N7" s="293"/>
    </row>
    <row r="8" spans="1:14" ht="25" customHeight="1">
      <c r="A8" s="333">
        <v>2.5</v>
      </c>
      <c r="B8" s="251"/>
      <c r="C8" s="252">
        <v>0.36</v>
      </c>
      <c r="D8" s="252"/>
      <c r="E8" s="252"/>
      <c r="F8" s="252" t="s">
        <v>97</v>
      </c>
      <c r="G8" s="252"/>
      <c r="H8" s="252"/>
      <c r="I8" s="252">
        <v>0.28999999999999998</v>
      </c>
      <c r="J8" s="252"/>
      <c r="K8" s="252"/>
      <c r="L8" s="252" t="s">
        <v>97</v>
      </c>
      <c r="M8" s="252"/>
      <c r="N8" s="355"/>
    </row>
    <row r="9" spans="1:14" ht="25" customHeight="1">
      <c r="A9" s="291">
        <v>4</v>
      </c>
      <c r="B9" s="255"/>
      <c r="C9" s="256">
        <v>0.56999999999999995</v>
      </c>
      <c r="D9" s="256"/>
      <c r="E9" s="256"/>
      <c r="F9" s="256" t="s">
        <v>97</v>
      </c>
      <c r="G9" s="256"/>
      <c r="H9" s="256"/>
      <c r="I9" s="256">
        <v>0.46</v>
      </c>
      <c r="J9" s="256"/>
      <c r="K9" s="256"/>
      <c r="L9" s="256" t="s">
        <v>97</v>
      </c>
      <c r="M9" s="256"/>
      <c r="N9" s="293"/>
    </row>
    <row r="10" spans="1:14" ht="25" customHeight="1">
      <c r="A10" s="333">
        <v>6</v>
      </c>
      <c r="B10" s="251"/>
      <c r="C10" s="252">
        <v>0.86</v>
      </c>
      <c r="D10" s="252"/>
      <c r="E10" s="252"/>
      <c r="F10" s="252" t="s">
        <v>97</v>
      </c>
      <c r="G10" s="252"/>
      <c r="H10" s="252"/>
      <c r="I10" s="252">
        <v>0.69</v>
      </c>
      <c r="J10" s="252"/>
      <c r="K10" s="252"/>
      <c r="L10" s="252" t="s">
        <v>97</v>
      </c>
      <c r="M10" s="252"/>
      <c r="N10" s="355"/>
    </row>
    <row r="11" spans="1:14" ht="25" customHeight="1">
      <c r="A11" s="291">
        <v>10</v>
      </c>
      <c r="B11" s="255"/>
      <c r="C11" s="256">
        <v>1.43</v>
      </c>
      <c r="D11" s="256"/>
      <c r="E11" s="256"/>
      <c r="F11" s="256" t="s">
        <v>97</v>
      </c>
      <c r="G11" s="256"/>
      <c r="H11" s="256"/>
      <c r="I11" s="256">
        <v>1.1499999999999999</v>
      </c>
      <c r="J11" s="256"/>
      <c r="K11" s="256"/>
      <c r="L11" s="256" t="s">
        <v>97</v>
      </c>
      <c r="M11" s="256"/>
      <c r="N11" s="293"/>
    </row>
    <row r="12" spans="1:14" ht="25" customHeight="1">
      <c r="A12" s="333">
        <v>16</v>
      </c>
      <c r="B12" s="251"/>
      <c r="C12" s="252">
        <v>2.29</v>
      </c>
      <c r="D12" s="252"/>
      <c r="E12" s="252"/>
      <c r="F12" s="252">
        <v>1.5</v>
      </c>
      <c r="G12" s="252"/>
      <c r="H12" s="252"/>
      <c r="I12" s="252">
        <v>1.84</v>
      </c>
      <c r="J12" s="252"/>
      <c r="K12" s="252"/>
      <c r="L12" s="252">
        <v>1.22</v>
      </c>
      <c r="M12" s="252"/>
      <c r="N12" s="355"/>
    </row>
    <row r="13" spans="1:14" ht="25" customHeight="1">
      <c r="A13" s="291">
        <v>25</v>
      </c>
      <c r="B13" s="255"/>
      <c r="C13" s="256">
        <v>3.58</v>
      </c>
      <c r="D13" s="256"/>
      <c r="E13" s="256"/>
      <c r="F13" s="256">
        <v>2.35</v>
      </c>
      <c r="G13" s="256"/>
      <c r="H13" s="256"/>
      <c r="I13" s="256">
        <v>2.88</v>
      </c>
      <c r="J13" s="256"/>
      <c r="K13" s="256"/>
      <c r="L13" s="256">
        <v>1.9</v>
      </c>
      <c r="M13" s="256"/>
      <c r="N13" s="293"/>
    </row>
    <row r="14" spans="1:14" ht="25" customHeight="1">
      <c r="A14" s="333">
        <v>35</v>
      </c>
      <c r="B14" s="251"/>
      <c r="C14" s="252">
        <v>5.01</v>
      </c>
      <c r="D14" s="252"/>
      <c r="E14" s="252"/>
      <c r="F14" s="252">
        <v>3.29</v>
      </c>
      <c r="G14" s="252"/>
      <c r="H14" s="252"/>
      <c r="I14" s="252">
        <v>4.03</v>
      </c>
      <c r="J14" s="252"/>
      <c r="K14" s="252"/>
      <c r="L14" s="252">
        <v>2.66</v>
      </c>
      <c r="M14" s="252"/>
      <c r="N14" s="355"/>
    </row>
    <row r="15" spans="1:14" ht="25" customHeight="1">
      <c r="A15" s="291">
        <v>50</v>
      </c>
      <c r="B15" s="255"/>
      <c r="C15" s="256">
        <v>7.15</v>
      </c>
      <c r="D15" s="256"/>
      <c r="E15" s="256"/>
      <c r="F15" s="256">
        <v>4.7</v>
      </c>
      <c r="G15" s="256"/>
      <c r="H15" s="256"/>
      <c r="I15" s="256">
        <v>4.75</v>
      </c>
      <c r="J15" s="256"/>
      <c r="K15" s="256"/>
      <c r="L15" s="256">
        <v>3.8</v>
      </c>
      <c r="M15" s="256"/>
      <c r="N15" s="293"/>
    </row>
    <row r="16" spans="1:14" ht="25" customHeight="1">
      <c r="A16" s="333">
        <v>70</v>
      </c>
      <c r="B16" s="251"/>
      <c r="C16" s="252">
        <v>10.01</v>
      </c>
      <c r="D16" s="252"/>
      <c r="E16" s="252"/>
      <c r="F16" s="252">
        <v>6.58</v>
      </c>
      <c r="G16" s="252"/>
      <c r="H16" s="252"/>
      <c r="I16" s="252">
        <v>8.0500000000000007</v>
      </c>
      <c r="J16" s="252"/>
      <c r="K16" s="252"/>
      <c r="L16" s="252">
        <v>5.32</v>
      </c>
      <c r="M16" s="252"/>
      <c r="N16" s="355"/>
    </row>
    <row r="17" spans="1:14" ht="25" customHeight="1">
      <c r="A17" s="291">
        <v>95</v>
      </c>
      <c r="B17" s="255"/>
      <c r="C17" s="256">
        <v>13.59</v>
      </c>
      <c r="D17" s="256"/>
      <c r="E17" s="256"/>
      <c r="F17" s="256">
        <v>8.93</v>
      </c>
      <c r="G17" s="256"/>
      <c r="H17" s="256"/>
      <c r="I17" s="256">
        <v>10.93</v>
      </c>
      <c r="J17" s="256"/>
      <c r="K17" s="256"/>
      <c r="L17" s="256">
        <v>7.22</v>
      </c>
      <c r="M17" s="256"/>
      <c r="N17" s="293"/>
    </row>
    <row r="18" spans="1:14" ht="25" customHeight="1">
      <c r="A18" s="333">
        <v>120</v>
      </c>
      <c r="B18" s="251"/>
      <c r="C18" s="252">
        <v>17.16</v>
      </c>
      <c r="D18" s="252"/>
      <c r="E18" s="252"/>
      <c r="F18" s="252">
        <v>12.28</v>
      </c>
      <c r="G18" s="252"/>
      <c r="H18" s="252"/>
      <c r="I18" s="252">
        <v>13.8</v>
      </c>
      <c r="J18" s="252"/>
      <c r="K18" s="252"/>
      <c r="L18" s="252">
        <v>9.1199999999999992</v>
      </c>
      <c r="M18" s="252"/>
      <c r="N18" s="355"/>
    </row>
    <row r="19" spans="1:14" ht="25" customHeight="1">
      <c r="A19" s="291">
        <v>150</v>
      </c>
      <c r="B19" s="255"/>
      <c r="C19" s="256">
        <v>21.45</v>
      </c>
      <c r="D19" s="256"/>
      <c r="E19" s="256"/>
      <c r="F19" s="256">
        <v>14.1</v>
      </c>
      <c r="G19" s="256"/>
      <c r="H19" s="256"/>
      <c r="I19" s="256">
        <v>17.25</v>
      </c>
      <c r="J19" s="256"/>
      <c r="K19" s="256"/>
      <c r="L19" s="292">
        <v>11.4</v>
      </c>
      <c r="M19" s="292"/>
      <c r="N19" s="306"/>
    </row>
    <row r="20" spans="1:14" ht="25" customHeight="1">
      <c r="A20" s="333">
        <v>185</v>
      </c>
      <c r="B20" s="251"/>
      <c r="C20" s="252">
        <v>26.46</v>
      </c>
      <c r="D20" s="252"/>
      <c r="E20" s="252"/>
      <c r="F20" s="252">
        <v>17.39</v>
      </c>
      <c r="G20" s="252"/>
      <c r="H20" s="252"/>
      <c r="I20" s="252">
        <v>21.28</v>
      </c>
      <c r="J20" s="252"/>
      <c r="K20" s="252"/>
      <c r="L20" s="252">
        <v>14.06</v>
      </c>
      <c r="M20" s="252"/>
      <c r="N20" s="355"/>
    </row>
    <row r="21" spans="1:14" ht="25" customHeight="1">
      <c r="A21" s="291">
        <v>240</v>
      </c>
      <c r="B21" s="255"/>
      <c r="C21" s="256">
        <v>34.32</v>
      </c>
      <c r="D21" s="256"/>
      <c r="E21" s="256"/>
      <c r="F21" s="256">
        <v>22.56</v>
      </c>
      <c r="G21" s="256"/>
      <c r="H21" s="256"/>
      <c r="I21" s="256">
        <v>27.6</v>
      </c>
      <c r="J21" s="256"/>
      <c r="K21" s="256"/>
      <c r="L21" s="256">
        <v>18.239999999999998</v>
      </c>
      <c r="M21" s="256"/>
      <c r="N21" s="293"/>
    </row>
    <row r="22" spans="1:14" ht="25" customHeight="1">
      <c r="A22" s="350">
        <v>300</v>
      </c>
      <c r="B22" s="351"/>
      <c r="C22" s="352">
        <v>42.9</v>
      </c>
      <c r="D22" s="352"/>
      <c r="E22" s="352"/>
      <c r="F22" s="352">
        <v>28.2</v>
      </c>
      <c r="G22" s="352"/>
      <c r="H22" s="352"/>
      <c r="I22" s="352">
        <v>34.5</v>
      </c>
      <c r="J22" s="352"/>
      <c r="K22" s="352"/>
      <c r="L22" s="353">
        <v>22.8</v>
      </c>
      <c r="M22" s="353"/>
      <c r="N22" s="354"/>
    </row>
    <row r="24" spans="1:14" ht="20.5">
      <c r="A24" s="2" t="s">
        <v>167</v>
      </c>
      <c r="G24" s="76"/>
    </row>
    <row r="64" spans="1:14" ht="30" customHeight="1">
      <c r="A64" s="12"/>
      <c r="B64" s="13" t="s">
        <v>7</v>
      </c>
      <c r="C64" s="14"/>
      <c r="D64" s="14"/>
      <c r="E64" s="14"/>
      <c r="F64" s="14"/>
      <c r="G64" s="14"/>
      <c r="H64" s="14"/>
      <c r="I64" s="14"/>
      <c r="J64" s="14"/>
      <c r="K64" s="14"/>
      <c r="L64" s="14"/>
      <c r="M64" s="14"/>
      <c r="N64" s="16">
        <v>14</v>
      </c>
    </row>
  </sheetData>
  <mergeCells count="92">
    <mergeCell ref="J1:M1"/>
    <mergeCell ref="A2:N2"/>
    <mergeCell ref="C3:N3"/>
    <mergeCell ref="C4:H4"/>
    <mergeCell ref="I4:N4"/>
    <mergeCell ref="C5:E5"/>
    <mergeCell ref="F5:H5"/>
    <mergeCell ref="I5:K5"/>
    <mergeCell ref="L5:N5"/>
    <mergeCell ref="A6:B6"/>
    <mergeCell ref="C6:N6"/>
    <mergeCell ref="A3:B5"/>
    <mergeCell ref="A7:B7"/>
    <mergeCell ref="C7:E7"/>
    <mergeCell ref="F7:H7"/>
    <mergeCell ref="I7:K7"/>
    <mergeCell ref="L7:N7"/>
    <mergeCell ref="A8:B8"/>
    <mergeCell ref="C8:E8"/>
    <mergeCell ref="F8:H8"/>
    <mergeCell ref="I8:K8"/>
    <mergeCell ref="L8:N8"/>
    <mergeCell ref="A9:B9"/>
    <mergeCell ref="C9:E9"/>
    <mergeCell ref="F9:H9"/>
    <mergeCell ref="I9:K9"/>
    <mergeCell ref="L9:N9"/>
    <mergeCell ref="A10:B10"/>
    <mergeCell ref="C10:E10"/>
    <mergeCell ref="F10:H10"/>
    <mergeCell ref="I10:K10"/>
    <mergeCell ref="L10:N10"/>
    <mergeCell ref="A11:B11"/>
    <mergeCell ref="C11:E11"/>
    <mergeCell ref="F11:H11"/>
    <mergeCell ref="I11:K11"/>
    <mergeCell ref="L11:N11"/>
    <mergeCell ref="A12:B12"/>
    <mergeCell ref="C12:E12"/>
    <mergeCell ref="F12:H12"/>
    <mergeCell ref="I12:K12"/>
    <mergeCell ref="L12:N12"/>
    <mergeCell ref="A13:B13"/>
    <mergeCell ref="C13:E13"/>
    <mergeCell ref="F13:H13"/>
    <mergeCell ref="I13:K13"/>
    <mergeCell ref="L13:N13"/>
    <mergeCell ref="A14:B14"/>
    <mergeCell ref="C14:E14"/>
    <mergeCell ref="F14:H14"/>
    <mergeCell ref="I14:K14"/>
    <mergeCell ref="L14:N14"/>
    <mergeCell ref="A15:B15"/>
    <mergeCell ref="C15:E15"/>
    <mergeCell ref="F15:H15"/>
    <mergeCell ref="I15:K15"/>
    <mergeCell ref="L15:N15"/>
    <mergeCell ref="A16:B16"/>
    <mergeCell ref="C16:E16"/>
    <mergeCell ref="F16:H16"/>
    <mergeCell ref="I16:K16"/>
    <mergeCell ref="L16:N16"/>
    <mergeCell ref="A17:B17"/>
    <mergeCell ref="C17:E17"/>
    <mergeCell ref="F17:H17"/>
    <mergeCell ref="I17:K17"/>
    <mergeCell ref="L17:N17"/>
    <mergeCell ref="A18:B18"/>
    <mergeCell ref="C18:E18"/>
    <mergeCell ref="F18:H18"/>
    <mergeCell ref="I18:K18"/>
    <mergeCell ref="L18:N18"/>
    <mergeCell ref="A19:B19"/>
    <mergeCell ref="C19:E19"/>
    <mergeCell ref="F19:H19"/>
    <mergeCell ref="I19:K19"/>
    <mergeCell ref="L19:N19"/>
    <mergeCell ref="A20:B20"/>
    <mergeCell ref="C20:E20"/>
    <mergeCell ref="F20:H20"/>
    <mergeCell ref="I20:K20"/>
    <mergeCell ref="L20:N20"/>
    <mergeCell ref="A21:B21"/>
    <mergeCell ref="C21:E21"/>
    <mergeCell ref="F21:H21"/>
    <mergeCell ref="I21:K21"/>
    <mergeCell ref="L21:N21"/>
    <mergeCell ref="A22:B22"/>
    <mergeCell ref="C22:E22"/>
    <mergeCell ref="F22:H22"/>
    <mergeCell ref="I22:K22"/>
    <mergeCell ref="L22:N22"/>
  </mergeCells>
  <hyperlinks>
    <hyperlink ref="B64" r:id="rId1" tooltip="http://www.Z43-cable.vn" xr:uid="{00000000-0004-0000-0A00-000000000000}"/>
  </hyperlinks>
  <pageMargins left="0.47222222222222199" right="0.47222222222222199" top="0.118055555555556" bottom="5.9027777777777797E-2" header="0" footer="0"/>
  <pageSetup paperSize="9" scale="65" orientation="portrait" r:id="rId2"/>
  <colBreaks count="1" manualBreakCount="1">
    <brk id="14" max="73" man="1"/>
  </colBreaks>
  <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O72"/>
  <sheetViews>
    <sheetView view="pageBreakPreview" topLeftCell="A24" zoomScaleNormal="115" workbookViewId="0">
      <selection activeCell="U48" sqref="U48"/>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168</v>
      </c>
      <c r="B1" s="17"/>
      <c r="C1" s="17"/>
      <c r="D1" s="17"/>
      <c r="E1" s="17"/>
      <c r="F1" s="17"/>
      <c r="H1" s="179" t="s">
        <v>1</v>
      </c>
      <c r="I1" s="179"/>
      <c r="J1" s="179"/>
      <c r="K1" s="179"/>
      <c r="L1" s="179"/>
      <c r="M1" s="179"/>
      <c r="N1" s="179"/>
    </row>
    <row r="2" spans="1:15" s="1" customFormat="1" ht="45" customHeight="1">
      <c r="A2" s="364" t="s">
        <v>169</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170</v>
      </c>
      <c r="B4" s="31"/>
      <c r="C4" s="31"/>
      <c r="D4" s="31"/>
      <c r="E4" s="31"/>
      <c r="F4" s="31"/>
      <c r="G4" s="32"/>
      <c r="H4" s="32"/>
      <c r="I4" s="32"/>
      <c r="J4" s="32"/>
      <c r="K4" s="32"/>
      <c r="L4" s="32"/>
      <c r="M4" s="32"/>
      <c r="N4" s="32"/>
      <c r="O4" s="32"/>
    </row>
    <row r="5" spans="1:15">
      <c r="A5" s="22"/>
      <c r="B5" s="22"/>
      <c r="C5" s="22"/>
      <c r="D5" s="22"/>
      <c r="E5" s="22"/>
      <c r="F5" s="22"/>
    </row>
    <row r="6" spans="1:15" ht="15">
      <c r="A6" s="4" t="s">
        <v>171</v>
      </c>
      <c r="B6" s="33"/>
      <c r="C6" s="33"/>
      <c r="D6" s="33"/>
      <c r="E6" s="33"/>
      <c r="F6" s="33"/>
    </row>
    <row r="7" spans="1:15">
      <c r="A7" s="2" t="s">
        <v>172</v>
      </c>
      <c r="B7" s="34"/>
      <c r="C7" s="34"/>
      <c r="D7" s="34"/>
      <c r="E7" s="34"/>
      <c r="F7" s="34"/>
    </row>
    <row r="8" spans="1:15">
      <c r="A8" s="2" t="s">
        <v>173</v>
      </c>
      <c r="B8" s="34"/>
      <c r="C8" s="34"/>
      <c r="D8" s="34"/>
      <c r="E8" s="34"/>
      <c r="F8" s="34"/>
    </row>
    <row r="9" spans="1:15">
      <c r="B9" s="34"/>
      <c r="C9" s="34"/>
      <c r="D9" s="34"/>
      <c r="E9" s="34"/>
      <c r="F9" s="34"/>
    </row>
    <row r="10" spans="1:15">
      <c r="B10" s="34"/>
      <c r="C10" s="34"/>
      <c r="D10" s="34"/>
      <c r="E10" s="34"/>
      <c r="F10" s="34"/>
    </row>
    <row r="12" spans="1:15" s="1" customFormat="1" ht="15.5">
      <c r="A12" s="4" t="s">
        <v>174</v>
      </c>
      <c r="B12" s="4"/>
      <c r="C12" s="4"/>
      <c r="D12" s="4"/>
      <c r="E12" s="4"/>
      <c r="F12" s="4"/>
    </row>
    <row r="13" spans="1:15">
      <c r="A13" s="2" t="s">
        <v>175</v>
      </c>
      <c r="B13" s="34"/>
      <c r="C13" s="34"/>
      <c r="D13" s="34"/>
      <c r="E13" s="34"/>
      <c r="F13" s="34"/>
      <c r="G13" s="35"/>
      <c r="H13" s="35"/>
      <c r="I13" s="35"/>
      <c r="J13" s="35"/>
      <c r="K13" s="35"/>
      <c r="L13" s="35"/>
    </row>
    <row r="14" spans="1:15">
      <c r="B14" s="34"/>
      <c r="C14" s="34"/>
      <c r="D14" s="34"/>
      <c r="E14" s="34"/>
      <c r="F14" s="34"/>
      <c r="G14" s="35"/>
      <c r="H14" s="35"/>
      <c r="I14" s="35"/>
      <c r="J14" s="35"/>
      <c r="K14" s="35"/>
      <c r="L14" s="35"/>
    </row>
    <row r="16" spans="1:15" ht="15">
      <c r="A16" s="4" t="s">
        <v>176</v>
      </c>
      <c r="B16" s="33"/>
      <c r="C16" s="33"/>
      <c r="D16" s="33"/>
      <c r="E16" s="33"/>
      <c r="F16" s="33"/>
    </row>
    <row r="17" spans="1:15">
      <c r="A17" s="36" t="s">
        <v>177</v>
      </c>
      <c r="B17" s="37"/>
      <c r="C17" s="37"/>
      <c r="D17" s="37"/>
      <c r="E17" s="37"/>
      <c r="F17" s="37"/>
    </row>
    <row r="18" spans="1:15">
      <c r="A18" s="36" t="s">
        <v>178</v>
      </c>
      <c r="B18" s="37"/>
      <c r="C18" s="37"/>
      <c r="D18" s="37"/>
      <c r="E18" s="37"/>
      <c r="F18" s="37"/>
    </row>
    <row r="19" spans="1:15">
      <c r="A19" s="36" t="s">
        <v>179</v>
      </c>
      <c r="B19" s="37"/>
      <c r="C19" s="37"/>
      <c r="D19" s="37"/>
      <c r="E19" s="37"/>
      <c r="F19" s="37"/>
    </row>
    <row r="20" spans="1:15">
      <c r="A20" s="36" t="s">
        <v>180</v>
      </c>
      <c r="B20" s="37"/>
      <c r="C20" s="37"/>
      <c r="D20" s="37"/>
      <c r="E20" s="37"/>
      <c r="F20" s="37"/>
      <c r="G20" s="2" t="s">
        <v>181</v>
      </c>
    </row>
    <row r="21" spans="1:15">
      <c r="A21" s="36"/>
      <c r="B21" s="37"/>
      <c r="C21" s="37"/>
      <c r="D21" s="37"/>
      <c r="E21" s="37"/>
      <c r="F21" s="37"/>
    </row>
    <row r="22" spans="1:15">
      <c r="A22" s="36"/>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t="s">
        <v>185</v>
      </c>
      <c r="F26" s="193"/>
      <c r="G26" s="193" t="s">
        <v>186</v>
      </c>
      <c r="H26" s="193"/>
      <c r="I26" s="193" t="s">
        <v>187</v>
      </c>
      <c r="J26" s="193"/>
      <c r="K26" s="193" t="s">
        <v>188</v>
      </c>
      <c r="L26" s="193" t="s">
        <v>189</v>
      </c>
      <c r="M26" s="193" t="s">
        <v>190</v>
      </c>
      <c r="N26" s="193"/>
      <c r="O26" s="193" t="s">
        <v>191</v>
      </c>
    </row>
    <row r="27" spans="1:15" ht="30" customHeight="1">
      <c r="A27" s="193"/>
      <c r="B27" s="193"/>
      <c r="C27" s="193"/>
      <c r="D27" s="193"/>
      <c r="E27" s="193"/>
      <c r="F27" s="193"/>
      <c r="G27" s="193"/>
      <c r="H27" s="193"/>
      <c r="I27" s="193"/>
      <c r="J27" s="193"/>
      <c r="K27" s="193"/>
      <c r="L27" s="193"/>
      <c r="M27" s="193"/>
      <c r="N27" s="193"/>
      <c r="O27" s="193"/>
    </row>
    <row r="28" spans="1:15">
      <c r="A28" s="38" t="s">
        <v>192</v>
      </c>
      <c r="B28" s="38" t="s">
        <v>193</v>
      </c>
      <c r="C28" s="193" t="s">
        <v>194</v>
      </c>
      <c r="D28" s="193"/>
      <c r="E28" s="193" t="s">
        <v>195</v>
      </c>
      <c r="F28" s="193"/>
      <c r="G28" s="193" t="s">
        <v>196</v>
      </c>
      <c r="H28" s="193"/>
      <c r="I28" s="193" t="s">
        <v>196</v>
      </c>
      <c r="J28" s="193"/>
      <c r="K28" s="38" t="s">
        <v>196</v>
      </c>
      <c r="L28" s="38" t="s">
        <v>196</v>
      </c>
      <c r="M28" s="193" t="s">
        <v>197</v>
      </c>
      <c r="N28" s="193"/>
      <c r="O28" s="38" t="s">
        <v>198</v>
      </c>
    </row>
    <row r="29" spans="1:15" ht="25" customHeight="1">
      <c r="A29" s="69" t="s">
        <v>199</v>
      </c>
      <c r="B29" s="69" t="s">
        <v>200</v>
      </c>
      <c r="C29" s="362">
        <v>1</v>
      </c>
      <c r="D29" s="362"/>
      <c r="E29" s="362" t="s">
        <v>201</v>
      </c>
      <c r="F29" s="362"/>
      <c r="G29" s="362" t="s">
        <v>202</v>
      </c>
      <c r="H29" s="362"/>
      <c r="I29" s="363" t="s">
        <v>203</v>
      </c>
      <c r="J29" s="363"/>
      <c r="K29" s="69" t="s">
        <v>97</v>
      </c>
      <c r="L29" s="70">
        <v>2</v>
      </c>
      <c r="M29" s="362">
        <v>36</v>
      </c>
      <c r="N29" s="362"/>
      <c r="O29" s="71" t="s">
        <v>204</v>
      </c>
    </row>
    <row r="30" spans="1:15" ht="25" customHeight="1">
      <c r="A30" s="41" t="s">
        <v>199</v>
      </c>
      <c r="B30" s="41" t="s">
        <v>205</v>
      </c>
      <c r="C30" s="360">
        <v>1</v>
      </c>
      <c r="D30" s="360"/>
      <c r="E30" s="360" t="s">
        <v>201</v>
      </c>
      <c r="F30" s="360"/>
      <c r="G30" s="360" t="s">
        <v>206</v>
      </c>
      <c r="H30" s="360"/>
      <c r="I30" s="361" t="s">
        <v>203</v>
      </c>
      <c r="J30" s="361"/>
      <c r="K30" s="41" t="s">
        <v>97</v>
      </c>
      <c r="L30" s="47">
        <v>2.2000000000000002</v>
      </c>
      <c r="M30" s="360" t="s">
        <v>207</v>
      </c>
      <c r="N30" s="360"/>
      <c r="O30" s="44" t="s">
        <v>208</v>
      </c>
    </row>
    <row r="31" spans="1:15" ht="25" customHeight="1">
      <c r="A31" s="39" t="s">
        <v>199</v>
      </c>
      <c r="B31" s="39" t="s">
        <v>209</v>
      </c>
      <c r="C31" s="358">
        <v>1</v>
      </c>
      <c r="D31" s="358"/>
      <c r="E31" s="358" t="s">
        <v>201</v>
      </c>
      <c r="F31" s="358"/>
      <c r="G31" s="358" t="s">
        <v>210</v>
      </c>
      <c r="H31" s="358"/>
      <c r="I31" s="359" t="s">
        <v>203</v>
      </c>
      <c r="J31" s="359"/>
      <c r="K31" s="39" t="s">
        <v>97</v>
      </c>
      <c r="L31" s="48">
        <v>2.4</v>
      </c>
      <c r="M31" s="358" t="s">
        <v>211</v>
      </c>
      <c r="N31" s="358"/>
      <c r="O31" s="43" t="s">
        <v>212</v>
      </c>
    </row>
    <row r="32" spans="1:15" ht="25" customHeight="1">
      <c r="A32" s="41" t="s">
        <v>199</v>
      </c>
      <c r="B32" s="41" t="s">
        <v>213</v>
      </c>
      <c r="C32" s="360">
        <v>1</v>
      </c>
      <c r="D32" s="360"/>
      <c r="E32" s="360" t="s">
        <v>214</v>
      </c>
      <c r="F32" s="360"/>
      <c r="G32" s="360" t="s">
        <v>215</v>
      </c>
      <c r="H32" s="360"/>
      <c r="I32" s="361" t="s">
        <v>216</v>
      </c>
      <c r="J32" s="361"/>
      <c r="K32" s="41" t="s">
        <v>97</v>
      </c>
      <c r="L32" s="47">
        <v>2.8</v>
      </c>
      <c r="M32" s="360" t="s">
        <v>217</v>
      </c>
      <c r="N32" s="360"/>
      <c r="O32" s="44" t="s">
        <v>218</v>
      </c>
    </row>
    <row r="33" spans="1:15" ht="25" customHeight="1">
      <c r="A33" s="39" t="s">
        <v>199</v>
      </c>
      <c r="B33" s="39" t="s">
        <v>219</v>
      </c>
      <c r="C33" s="358">
        <v>1</v>
      </c>
      <c r="D33" s="358"/>
      <c r="E33" s="358" t="s">
        <v>214</v>
      </c>
      <c r="F33" s="358"/>
      <c r="G33" s="358" t="s">
        <v>220</v>
      </c>
      <c r="H33" s="358"/>
      <c r="I33" s="359" t="s">
        <v>202</v>
      </c>
      <c r="J33" s="359"/>
      <c r="K33" s="39" t="s">
        <v>97</v>
      </c>
      <c r="L33" s="48">
        <v>3.5</v>
      </c>
      <c r="M33" s="358" t="s">
        <v>221</v>
      </c>
      <c r="N33" s="358"/>
      <c r="O33" s="43" t="s">
        <v>222</v>
      </c>
    </row>
    <row r="34" spans="1:15" ht="25" customHeight="1">
      <c r="A34" s="41" t="s">
        <v>199</v>
      </c>
      <c r="B34" s="41" t="s">
        <v>223</v>
      </c>
      <c r="C34" s="360">
        <v>1</v>
      </c>
      <c r="D34" s="360"/>
      <c r="E34" s="360" t="s">
        <v>214</v>
      </c>
      <c r="F34" s="360"/>
      <c r="G34" s="360" t="s">
        <v>224</v>
      </c>
      <c r="H34" s="360"/>
      <c r="I34" s="361" t="s">
        <v>202</v>
      </c>
      <c r="J34" s="361"/>
      <c r="K34" s="41" t="s">
        <v>97</v>
      </c>
      <c r="L34" s="47">
        <v>3.9</v>
      </c>
      <c r="M34" s="360" t="s">
        <v>225</v>
      </c>
      <c r="N34" s="360"/>
      <c r="O34" s="44">
        <v>47</v>
      </c>
    </row>
    <row r="35" spans="1:15" ht="25" customHeight="1">
      <c r="A35" s="39" t="s">
        <v>199</v>
      </c>
      <c r="B35" s="39" t="s">
        <v>226</v>
      </c>
      <c r="C35" s="358">
        <v>1</v>
      </c>
      <c r="D35" s="358"/>
      <c r="E35" s="358" t="s">
        <v>214</v>
      </c>
      <c r="F35" s="358"/>
      <c r="G35" s="358" t="s">
        <v>227</v>
      </c>
      <c r="H35" s="358"/>
      <c r="I35" s="359" t="s">
        <v>202</v>
      </c>
      <c r="J35" s="359"/>
      <c r="K35" s="39" t="s">
        <v>97</v>
      </c>
      <c r="L35" s="48">
        <v>4.4000000000000004</v>
      </c>
      <c r="M35" s="358" t="s">
        <v>228</v>
      </c>
      <c r="N35" s="358"/>
      <c r="O35" s="43" t="s">
        <v>229</v>
      </c>
    </row>
    <row r="72" spans="1:15" ht="30" customHeight="1">
      <c r="A72" s="12"/>
      <c r="B72" s="13" t="s">
        <v>7</v>
      </c>
      <c r="C72" s="14"/>
      <c r="D72" s="14"/>
      <c r="E72" s="14"/>
      <c r="F72" s="14"/>
      <c r="G72" s="14"/>
      <c r="H72" s="14"/>
      <c r="I72" s="14"/>
      <c r="J72" s="14"/>
      <c r="K72" s="14"/>
      <c r="L72" s="14"/>
      <c r="M72" s="14"/>
      <c r="N72" s="14"/>
      <c r="O72" s="16">
        <v>15</v>
      </c>
    </row>
  </sheetData>
  <mergeCells count="51">
    <mergeCell ref="H1:N1"/>
    <mergeCell ref="A2:O2"/>
    <mergeCell ref="C28:D28"/>
    <mergeCell ref="E28:F28"/>
    <mergeCell ref="G28:H28"/>
    <mergeCell ref="I28:J28"/>
    <mergeCell ref="M28:N28"/>
    <mergeCell ref="K26:K27"/>
    <mergeCell ref="L26:L27"/>
    <mergeCell ref="O26:O27"/>
    <mergeCell ref="A26:B27"/>
    <mergeCell ref="C26:D27"/>
    <mergeCell ref="E26:F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s>
  <hyperlinks>
    <hyperlink ref="B72" r:id="rId1" tooltip="http://www.Z43-cable.vn" xr:uid="{00000000-0004-0000-0B00-000000000000}"/>
  </hyperlinks>
  <pageMargins left="0.5" right="0.5" top="0.3" bottom="0.15" header="0" footer="0.3"/>
  <pageSetup paperSize="9" scale="64" orientation="portrait" r:id="rId2"/>
  <colBreaks count="1" manualBreakCount="1">
    <brk id="15" max="87" man="1"/>
  </colBreaks>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O65"/>
  <sheetViews>
    <sheetView view="pageBreakPreview" topLeftCell="A11" zoomScale="85" zoomScaleNormal="115" workbookViewId="0">
      <selection activeCell="U48" sqref="U48"/>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230</v>
      </c>
      <c r="B1" s="17"/>
      <c r="C1" s="17"/>
      <c r="D1" s="17"/>
      <c r="E1" s="17"/>
      <c r="F1" s="17"/>
      <c r="H1" s="68"/>
      <c r="I1" s="68"/>
      <c r="J1" s="68"/>
      <c r="K1" s="68" t="s">
        <v>1</v>
      </c>
      <c r="L1" s="68"/>
      <c r="M1" s="68"/>
      <c r="N1" s="68"/>
    </row>
    <row r="2" spans="1:15" s="1" customFormat="1" ht="45" customHeight="1">
      <c r="A2" s="364" t="s">
        <v>231</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232</v>
      </c>
      <c r="B4" s="31"/>
      <c r="C4" s="31"/>
      <c r="D4" s="31"/>
      <c r="E4" s="31"/>
      <c r="F4" s="31"/>
      <c r="G4" s="32"/>
      <c r="H4" s="32"/>
      <c r="I4" s="32"/>
      <c r="J4" s="32"/>
      <c r="K4" s="32"/>
      <c r="L4" s="32"/>
      <c r="M4" s="32"/>
      <c r="N4" s="32"/>
      <c r="O4" s="32"/>
    </row>
    <row r="5" spans="1:15">
      <c r="A5" s="22"/>
      <c r="B5" s="22"/>
      <c r="C5" s="22"/>
      <c r="D5" s="22"/>
      <c r="E5" s="22"/>
      <c r="F5" s="22"/>
    </row>
    <row r="6" spans="1:15" ht="15">
      <c r="A6" s="4" t="s">
        <v>171</v>
      </c>
      <c r="B6" s="33"/>
      <c r="C6" s="33"/>
      <c r="D6" s="33"/>
      <c r="E6" s="33"/>
      <c r="F6" s="33"/>
    </row>
    <row r="7" spans="1:15">
      <c r="A7" s="2" t="s">
        <v>233</v>
      </c>
      <c r="B7" s="34"/>
      <c r="C7" s="34"/>
      <c r="D7" s="34"/>
      <c r="E7" s="34"/>
      <c r="F7" s="34"/>
    </row>
    <row r="8" spans="1:15">
      <c r="A8" s="2" t="s">
        <v>234</v>
      </c>
      <c r="B8" s="34"/>
      <c r="C8" s="34"/>
      <c r="D8" s="34"/>
      <c r="E8" s="34"/>
      <c r="F8" s="34"/>
    </row>
    <row r="9" spans="1:15">
      <c r="B9" s="34"/>
      <c r="C9" s="34"/>
      <c r="D9" s="34"/>
      <c r="E9" s="34"/>
      <c r="F9" s="34"/>
    </row>
    <row r="10" spans="1:15">
      <c r="B10" s="34"/>
      <c r="C10" s="34"/>
      <c r="D10" s="34"/>
      <c r="E10" s="34"/>
      <c r="F10" s="34"/>
    </row>
    <row r="12" spans="1:15" s="1" customFormat="1" ht="15.5">
      <c r="A12" s="4" t="s">
        <v>174</v>
      </c>
      <c r="B12" s="4"/>
      <c r="C12" s="4"/>
      <c r="D12" s="4"/>
      <c r="E12" s="4"/>
      <c r="F12" s="4"/>
    </row>
    <row r="13" spans="1:15">
      <c r="A13" s="2" t="s">
        <v>175</v>
      </c>
      <c r="B13" s="34"/>
      <c r="C13" s="34"/>
      <c r="D13" s="34"/>
      <c r="E13" s="34"/>
      <c r="F13" s="34"/>
      <c r="G13" s="35"/>
      <c r="H13" s="35"/>
      <c r="I13" s="35"/>
      <c r="J13" s="35"/>
      <c r="K13" s="35"/>
      <c r="L13" s="35"/>
    </row>
    <row r="14" spans="1:15">
      <c r="B14" s="34"/>
      <c r="C14" s="34"/>
      <c r="D14" s="34"/>
      <c r="E14" s="34"/>
      <c r="F14" s="34"/>
      <c r="G14" s="35"/>
      <c r="H14" s="35"/>
      <c r="I14" s="35"/>
      <c r="J14" s="35"/>
      <c r="K14" s="35"/>
      <c r="L14" s="35"/>
    </row>
    <row r="16" spans="1:15" ht="15">
      <c r="A16" s="4" t="s">
        <v>176</v>
      </c>
      <c r="B16" s="33"/>
      <c r="C16" s="33"/>
      <c r="D16" s="33"/>
      <c r="E16" s="33"/>
      <c r="F16" s="33"/>
    </row>
    <row r="17" spans="1:15">
      <c r="A17" s="36" t="s">
        <v>177</v>
      </c>
      <c r="B17" s="37"/>
      <c r="C17" s="37"/>
      <c r="D17" s="37"/>
      <c r="E17" s="37"/>
      <c r="F17" s="37"/>
    </row>
    <row r="18" spans="1:15">
      <c r="A18" s="36" t="s">
        <v>235</v>
      </c>
      <c r="B18" s="37"/>
      <c r="C18" s="37"/>
      <c r="D18" s="37"/>
      <c r="E18" s="37"/>
      <c r="F18" s="37"/>
    </row>
    <row r="19" spans="1:15">
      <c r="A19" s="36" t="s">
        <v>236</v>
      </c>
      <c r="B19" s="37"/>
      <c r="C19" s="37"/>
      <c r="D19" s="37"/>
      <c r="E19" s="37"/>
      <c r="F19" s="37"/>
    </row>
    <row r="20" spans="1:15">
      <c r="A20" s="36" t="s">
        <v>237</v>
      </c>
      <c r="B20" s="37"/>
      <c r="C20" s="37"/>
      <c r="D20" s="37"/>
      <c r="E20" s="37"/>
      <c r="F20" s="37"/>
    </row>
    <row r="21" spans="1:15">
      <c r="A21" s="36" t="s">
        <v>238</v>
      </c>
      <c r="B21" s="37"/>
      <c r="C21" s="37"/>
      <c r="D21" s="37"/>
      <c r="E21" s="37"/>
      <c r="F21" s="37"/>
    </row>
    <row r="22" spans="1:15">
      <c r="A22" s="36" t="s">
        <v>239</v>
      </c>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5" ht="25" customHeight="1">
      <c r="A29" s="39" t="s">
        <v>241</v>
      </c>
      <c r="B29" s="39">
        <v>0.5</v>
      </c>
      <c r="C29" s="358">
        <v>16</v>
      </c>
      <c r="D29" s="358"/>
      <c r="E29" s="358">
        <v>0.19700000000000001</v>
      </c>
      <c r="F29" s="358"/>
      <c r="G29" s="358">
        <v>0.92</v>
      </c>
      <c r="H29" s="358"/>
      <c r="I29" s="359">
        <v>0.6</v>
      </c>
      <c r="J29" s="359"/>
      <c r="K29" s="39" t="s">
        <v>97</v>
      </c>
      <c r="L29" s="48">
        <v>2.2000000000000002</v>
      </c>
      <c r="M29" s="358">
        <v>39</v>
      </c>
      <c r="N29" s="358"/>
      <c r="O29" s="43" t="s">
        <v>242</v>
      </c>
    </row>
    <row r="30" spans="1:15" ht="25" customHeight="1">
      <c r="A30" s="41" t="s">
        <v>241</v>
      </c>
      <c r="B30" s="41">
        <v>0.75</v>
      </c>
      <c r="C30" s="360">
        <v>23</v>
      </c>
      <c r="D30" s="360"/>
      <c r="E30" s="360">
        <v>0.19700000000000001</v>
      </c>
      <c r="F30" s="360"/>
      <c r="G30" s="360">
        <v>1.1299999999999999</v>
      </c>
      <c r="H30" s="360"/>
      <c r="I30" s="361">
        <v>0.6</v>
      </c>
      <c r="J30" s="361"/>
      <c r="K30" s="41" t="s">
        <v>97</v>
      </c>
      <c r="L30" s="47">
        <v>2.5</v>
      </c>
      <c r="M30" s="360">
        <v>26</v>
      </c>
      <c r="N30" s="360"/>
      <c r="O30" s="44" t="s">
        <v>243</v>
      </c>
    </row>
    <row r="31" spans="1:15" ht="25" customHeight="1">
      <c r="A31" s="39" t="s">
        <v>241</v>
      </c>
      <c r="B31" s="46">
        <v>1</v>
      </c>
      <c r="C31" s="358">
        <v>30</v>
      </c>
      <c r="D31" s="358"/>
      <c r="E31" s="358">
        <v>0.19700000000000001</v>
      </c>
      <c r="F31" s="358"/>
      <c r="G31" s="358">
        <v>1.31</v>
      </c>
      <c r="H31" s="358"/>
      <c r="I31" s="359">
        <v>0.6</v>
      </c>
      <c r="J31" s="359"/>
      <c r="K31" s="39" t="s">
        <v>97</v>
      </c>
      <c r="L31" s="48">
        <v>2.6</v>
      </c>
      <c r="M31" s="358">
        <v>19.5</v>
      </c>
      <c r="N31" s="358"/>
      <c r="O31" s="43" t="s">
        <v>212</v>
      </c>
    </row>
    <row r="32" spans="1:15" ht="25" customHeight="1">
      <c r="A32" s="41" t="s">
        <v>241</v>
      </c>
      <c r="B32" s="41">
        <v>1.5</v>
      </c>
      <c r="C32" s="360">
        <v>30</v>
      </c>
      <c r="D32" s="360"/>
      <c r="E32" s="360">
        <v>0.24</v>
      </c>
      <c r="F32" s="360"/>
      <c r="G32" s="360">
        <v>1.58</v>
      </c>
      <c r="H32" s="360"/>
      <c r="I32" s="361">
        <v>0.7</v>
      </c>
      <c r="J32" s="361"/>
      <c r="K32" s="41" t="s">
        <v>97</v>
      </c>
      <c r="L32" s="47">
        <v>3.1</v>
      </c>
      <c r="M32" s="360">
        <v>13.3</v>
      </c>
      <c r="N32" s="360"/>
      <c r="O32" s="44">
        <v>20</v>
      </c>
    </row>
    <row r="33" spans="1:15" ht="25" customHeight="1">
      <c r="A33" s="39" t="s">
        <v>241</v>
      </c>
      <c r="B33" s="39">
        <v>2.5</v>
      </c>
      <c r="C33" s="358">
        <v>50</v>
      </c>
      <c r="D33" s="358"/>
      <c r="E33" s="358">
        <v>0.24</v>
      </c>
      <c r="F33" s="358"/>
      <c r="G33" s="358">
        <v>2.04</v>
      </c>
      <c r="H33" s="358"/>
      <c r="I33" s="359">
        <v>0.8</v>
      </c>
      <c r="J33" s="359"/>
      <c r="K33" s="39" t="s">
        <v>97</v>
      </c>
      <c r="L33" s="48">
        <v>3.8</v>
      </c>
      <c r="M33" s="358">
        <v>7.98</v>
      </c>
      <c r="N33" s="358"/>
      <c r="O33" s="43" t="s">
        <v>244</v>
      </c>
    </row>
    <row r="34" spans="1:15" ht="25" customHeight="1">
      <c r="A34" s="41" t="s">
        <v>241</v>
      </c>
      <c r="B34" s="45">
        <v>4</v>
      </c>
      <c r="C34" s="360">
        <v>80</v>
      </c>
      <c r="D34" s="360"/>
      <c r="E34" s="360">
        <v>0.24</v>
      </c>
      <c r="F34" s="360"/>
      <c r="G34" s="360">
        <v>2.59</v>
      </c>
      <c r="H34" s="360"/>
      <c r="I34" s="361">
        <v>0.8</v>
      </c>
      <c r="J34" s="361"/>
      <c r="K34" s="41" t="s">
        <v>97</v>
      </c>
      <c r="L34" s="47">
        <v>4.3</v>
      </c>
      <c r="M34" s="360">
        <v>4.95</v>
      </c>
      <c r="N34" s="360"/>
      <c r="O34" s="44">
        <v>46</v>
      </c>
    </row>
    <row r="35" spans="1:15" ht="25" customHeight="1">
      <c r="A35" s="39" t="s">
        <v>241</v>
      </c>
      <c r="B35" s="46">
        <v>6</v>
      </c>
      <c r="C35" s="358">
        <v>120</v>
      </c>
      <c r="D35" s="358"/>
      <c r="E35" s="358">
        <v>0.24</v>
      </c>
      <c r="F35" s="358"/>
      <c r="G35" s="358">
        <v>3.17</v>
      </c>
      <c r="H35" s="358"/>
      <c r="I35" s="359">
        <v>0.8</v>
      </c>
      <c r="J35" s="359"/>
      <c r="K35" s="39" t="s">
        <v>97</v>
      </c>
      <c r="L35" s="48">
        <v>4.9000000000000004</v>
      </c>
      <c r="M35" s="358">
        <v>3.3</v>
      </c>
      <c r="N35" s="358"/>
      <c r="O35" s="43">
        <v>65</v>
      </c>
    </row>
    <row r="36" spans="1:15" ht="25" customHeight="1">
      <c r="A36" s="41" t="s">
        <v>241</v>
      </c>
      <c r="B36" s="41">
        <v>10</v>
      </c>
      <c r="C36" s="360" t="s">
        <v>245</v>
      </c>
      <c r="D36" s="360"/>
      <c r="E36" s="360">
        <v>0.29699999999999999</v>
      </c>
      <c r="F36" s="360"/>
      <c r="G36" s="360">
        <v>4.2300000000000004</v>
      </c>
      <c r="H36" s="360"/>
      <c r="I36" s="361">
        <v>1</v>
      </c>
      <c r="J36" s="361"/>
      <c r="K36" s="41" t="s">
        <v>97</v>
      </c>
      <c r="L36" s="47">
        <v>6.4</v>
      </c>
      <c r="M36" s="360">
        <v>1.91</v>
      </c>
      <c r="N36" s="360"/>
      <c r="O36" s="44">
        <v>114</v>
      </c>
    </row>
    <row r="37" spans="1:15" ht="25" customHeight="1">
      <c r="A37" s="39" t="s">
        <v>241</v>
      </c>
      <c r="B37" s="39">
        <v>16</v>
      </c>
      <c r="C37" s="358" t="s">
        <v>246</v>
      </c>
      <c r="D37" s="358"/>
      <c r="E37" s="358">
        <v>0.29699999999999999</v>
      </c>
      <c r="F37" s="358"/>
      <c r="G37" s="358">
        <v>5.18</v>
      </c>
      <c r="H37" s="358"/>
      <c r="I37" s="359">
        <v>1</v>
      </c>
      <c r="J37" s="359"/>
      <c r="K37" s="39" t="s">
        <v>97</v>
      </c>
      <c r="L37" s="48">
        <v>7.4</v>
      </c>
      <c r="M37" s="358">
        <v>1.21</v>
      </c>
      <c r="N37" s="358"/>
      <c r="O37" s="43">
        <v>169</v>
      </c>
    </row>
    <row r="38" spans="1:15" ht="25" customHeight="1">
      <c r="A38" s="41" t="s">
        <v>241</v>
      </c>
      <c r="B38" s="41">
        <v>25</v>
      </c>
      <c r="C38" s="360" t="s">
        <v>247</v>
      </c>
      <c r="D38" s="360"/>
      <c r="E38" s="360">
        <v>0.29699999999999999</v>
      </c>
      <c r="F38" s="360"/>
      <c r="G38" s="360">
        <v>6.46</v>
      </c>
      <c r="H38" s="360"/>
      <c r="I38" s="361">
        <v>1.2</v>
      </c>
      <c r="J38" s="361"/>
      <c r="K38" s="41" t="s">
        <v>97</v>
      </c>
      <c r="L38" s="47">
        <v>9.1</v>
      </c>
      <c r="M38" s="360">
        <v>0.78</v>
      </c>
      <c r="N38" s="360"/>
      <c r="O38" s="44">
        <v>260</v>
      </c>
    </row>
    <row r="39" spans="1:15" ht="25" customHeight="1">
      <c r="A39" s="39" t="s">
        <v>241</v>
      </c>
      <c r="B39" s="39">
        <v>35</v>
      </c>
      <c r="C39" s="358" t="s">
        <v>248</v>
      </c>
      <c r="D39" s="358"/>
      <c r="E39" s="358">
        <v>0.29699999999999999</v>
      </c>
      <c r="F39" s="358"/>
      <c r="G39" s="358">
        <v>7.72</v>
      </c>
      <c r="H39" s="358"/>
      <c r="I39" s="359">
        <v>1.2</v>
      </c>
      <c r="J39" s="359"/>
      <c r="K39" s="39" t="s">
        <v>97</v>
      </c>
      <c r="L39" s="48">
        <v>10.4</v>
      </c>
      <c r="M39" s="358">
        <v>0.55400000000000005</v>
      </c>
      <c r="N39" s="358"/>
      <c r="O39" s="43">
        <v>360</v>
      </c>
    </row>
    <row r="40" spans="1:15" ht="25" customHeight="1">
      <c r="A40" s="41" t="s">
        <v>241</v>
      </c>
      <c r="B40" s="41">
        <v>50</v>
      </c>
      <c r="C40" s="360" t="s">
        <v>249</v>
      </c>
      <c r="D40" s="360"/>
      <c r="E40" s="360">
        <v>0.29699999999999999</v>
      </c>
      <c r="F40" s="360"/>
      <c r="G40" s="360">
        <v>9.2200000000000006</v>
      </c>
      <c r="H40" s="360"/>
      <c r="I40" s="361">
        <v>1.4</v>
      </c>
      <c r="J40" s="361"/>
      <c r="K40" s="41" t="s">
        <v>97</v>
      </c>
      <c r="L40" s="47">
        <v>12.3</v>
      </c>
      <c r="M40" s="360">
        <v>0.38600000000000001</v>
      </c>
      <c r="N40" s="360"/>
      <c r="O40" s="44">
        <v>507</v>
      </c>
    </row>
    <row r="41" spans="1:15" ht="25" customHeight="1">
      <c r="A41" s="39" t="s">
        <v>241</v>
      </c>
      <c r="B41" s="39">
        <v>70</v>
      </c>
      <c r="C41" s="358" t="s">
        <v>250</v>
      </c>
      <c r="D41" s="358"/>
      <c r="E41" s="358">
        <v>0.29699999999999999</v>
      </c>
      <c r="F41" s="358"/>
      <c r="G41" s="358">
        <v>10.96</v>
      </c>
      <c r="H41" s="358"/>
      <c r="I41" s="359">
        <v>1.4</v>
      </c>
      <c r="J41" s="359"/>
      <c r="K41" s="39" t="s">
        <v>97</v>
      </c>
      <c r="L41" s="48">
        <v>14.1</v>
      </c>
      <c r="M41" s="358">
        <v>0.27200000000000002</v>
      </c>
      <c r="N41" s="358"/>
      <c r="O41" s="43">
        <v>708</v>
      </c>
    </row>
    <row r="42" spans="1:15" ht="25" customHeight="1">
      <c r="A42" s="41" t="s">
        <v>241</v>
      </c>
      <c r="B42" s="41">
        <v>95</v>
      </c>
      <c r="C42" s="360" t="s">
        <v>251</v>
      </c>
      <c r="D42" s="360"/>
      <c r="E42" s="360">
        <v>0.29699999999999999</v>
      </c>
      <c r="F42" s="360"/>
      <c r="G42" s="360">
        <v>12.58</v>
      </c>
      <c r="H42" s="360"/>
      <c r="I42" s="361">
        <v>1.6</v>
      </c>
      <c r="J42" s="361"/>
      <c r="K42" s="41" t="s">
        <v>97</v>
      </c>
      <c r="L42" s="47">
        <v>16.2</v>
      </c>
      <c r="M42" s="360">
        <v>0.20599999999999999</v>
      </c>
      <c r="N42" s="360"/>
      <c r="O42" s="44">
        <v>930</v>
      </c>
    </row>
    <row r="43" spans="1:15" ht="25" customHeight="1">
      <c r="A43" s="39" t="s">
        <v>241</v>
      </c>
      <c r="B43" s="39">
        <v>120</v>
      </c>
      <c r="C43" s="358" t="s">
        <v>252</v>
      </c>
      <c r="D43" s="358"/>
      <c r="E43" s="358">
        <v>0.29699999999999999</v>
      </c>
      <c r="F43" s="358"/>
      <c r="G43" s="358">
        <v>14.23</v>
      </c>
      <c r="H43" s="358"/>
      <c r="I43" s="359">
        <v>1.6</v>
      </c>
      <c r="J43" s="359"/>
      <c r="K43" s="39" t="s">
        <v>97</v>
      </c>
      <c r="L43" s="48">
        <v>17.8</v>
      </c>
      <c r="M43" s="358">
        <v>0.161</v>
      </c>
      <c r="N43" s="358"/>
      <c r="O43" s="43">
        <v>1160</v>
      </c>
    </row>
    <row r="44" spans="1:15" ht="25" customHeight="1">
      <c r="A44" s="41" t="s">
        <v>241</v>
      </c>
      <c r="B44" s="41">
        <v>150</v>
      </c>
      <c r="C44" s="360" t="s">
        <v>253</v>
      </c>
      <c r="D44" s="360"/>
      <c r="E44" s="360">
        <v>0.29699999999999999</v>
      </c>
      <c r="F44" s="360"/>
      <c r="G44" s="360">
        <v>16.079999999999998</v>
      </c>
      <c r="H44" s="360"/>
      <c r="I44" s="361">
        <v>1.8</v>
      </c>
      <c r="J44" s="361"/>
      <c r="K44" s="41" t="s">
        <v>97</v>
      </c>
      <c r="L44" s="47">
        <v>20.100000000000001</v>
      </c>
      <c r="M44" s="360">
        <v>0.123</v>
      </c>
      <c r="N44" s="360"/>
      <c r="O44" s="44">
        <v>1465</v>
      </c>
    </row>
    <row r="45" spans="1:15" ht="25" customHeight="1">
      <c r="A45" s="39" t="s">
        <v>241</v>
      </c>
      <c r="B45" s="39">
        <v>185</v>
      </c>
      <c r="C45" s="358" t="s">
        <v>254</v>
      </c>
      <c r="D45" s="358"/>
      <c r="E45" s="358">
        <v>0.29699999999999999</v>
      </c>
      <c r="F45" s="358"/>
      <c r="G45" s="358">
        <v>17.55</v>
      </c>
      <c r="H45" s="358"/>
      <c r="I45" s="359">
        <v>2</v>
      </c>
      <c r="J45" s="359"/>
      <c r="K45" s="39" t="s">
        <v>97</v>
      </c>
      <c r="L45" s="48">
        <v>22</v>
      </c>
      <c r="M45" s="358">
        <v>0.106</v>
      </c>
      <c r="N45" s="358"/>
      <c r="O45" s="43">
        <v>1826</v>
      </c>
    </row>
    <row r="46" spans="1:15" ht="25" customHeight="1">
      <c r="A46" s="41" t="s">
        <v>241</v>
      </c>
      <c r="B46" s="41">
        <v>240</v>
      </c>
      <c r="C46" s="360" t="s">
        <v>255</v>
      </c>
      <c r="D46" s="360"/>
      <c r="E46" s="360">
        <v>0.29699999999999999</v>
      </c>
      <c r="F46" s="360"/>
      <c r="G46" s="360">
        <v>20.149999999999999</v>
      </c>
      <c r="H46" s="360"/>
      <c r="I46" s="361">
        <v>2</v>
      </c>
      <c r="J46" s="361"/>
      <c r="K46" s="41" t="s">
        <v>97</v>
      </c>
      <c r="L46" s="47">
        <v>25.1</v>
      </c>
      <c r="M46" s="360">
        <v>8.0100000000000005E-2</v>
      </c>
      <c r="N46" s="360"/>
      <c r="O46" s="44">
        <v>2396</v>
      </c>
    </row>
    <row r="65" spans="1:15" ht="30" customHeight="1">
      <c r="A65" s="12"/>
      <c r="B65" s="13" t="s">
        <v>7</v>
      </c>
      <c r="C65" s="14"/>
      <c r="D65" s="14"/>
      <c r="E65" s="14"/>
      <c r="F65" s="14"/>
      <c r="G65" s="14"/>
      <c r="H65" s="14"/>
      <c r="I65" s="14"/>
      <c r="J65" s="14"/>
      <c r="K65" s="14"/>
      <c r="L65" s="14"/>
      <c r="M65" s="14"/>
      <c r="N65" s="14"/>
      <c r="O65" s="16">
        <v>16</v>
      </c>
    </row>
  </sheetData>
  <mergeCells count="105">
    <mergeCell ref="A2:O2"/>
    <mergeCell ref="C26:F26"/>
    <mergeCell ref="C27:F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G42:H42"/>
    <mergeCell ref="I42:J42"/>
    <mergeCell ref="M42:N42"/>
    <mergeCell ref="C43:D43"/>
    <mergeCell ref="E43:F43"/>
    <mergeCell ref="G43:H43"/>
    <mergeCell ref="I43:J43"/>
    <mergeCell ref="M43:N43"/>
    <mergeCell ref="C40:D40"/>
    <mergeCell ref="E40:F40"/>
    <mergeCell ref="G40:H40"/>
    <mergeCell ref="I40:J40"/>
    <mergeCell ref="M40:N40"/>
    <mergeCell ref="C41:D41"/>
    <mergeCell ref="E41:F41"/>
    <mergeCell ref="G41:H41"/>
    <mergeCell ref="I41:J41"/>
    <mergeCell ref="M41:N41"/>
    <mergeCell ref="C46:D46"/>
    <mergeCell ref="E46:F46"/>
    <mergeCell ref="G46:H46"/>
    <mergeCell ref="I46:J46"/>
    <mergeCell ref="M46:N46"/>
    <mergeCell ref="K26:K27"/>
    <mergeCell ref="L26:L27"/>
    <mergeCell ref="O26:O27"/>
    <mergeCell ref="A26:B27"/>
    <mergeCell ref="G26:H27"/>
    <mergeCell ref="I26:J27"/>
    <mergeCell ref="M26:N27"/>
    <mergeCell ref="C44:D44"/>
    <mergeCell ref="E44:F44"/>
    <mergeCell ref="G44:H44"/>
    <mergeCell ref="I44:J44"/>
    <mergeCell ref="M44:N44"/>
    <mergeCell ref="C45:D45"/>
    <mergeCell ref="E45:F45"/>
    <mergeCell ref="G45:H45"/>
    <mergeCell ref="I45:J45"/>
    <mergeCell ref="M45:N45"/>
    <mergeCell ref="C42:D42"/>
    <mergeCell ref="E42:F42"/>
  </mergeCells>
  <hyperlinks>
    <hyperlink ref="B65" r:id="rId1" tooltip="http://www.Z43-cable.vn" xr:uid="{00000000-0004-0000-0C00-000000000000}"/>
  </hyperlinks>
  <pageMargins left="0.5" right="0.5" top="0.3" bottom="0.15" header="0" footer="0.3"/>
  <pageSetup paperSize="9" scale="64" orientation="portrait" r:id="rId2"/>
  <colBreaks count="1" manualBreakCount="1">
    <brk id="15" max="79" man="1"/>
  </colBreaks>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O61"/>
  <sheetViews>
    <sheetView view="pageBreakPreview" topLeftCell="A30" zoomScale="115" zoomScaleNormal="115" workbookViewId="0">
      <selection activeCell="U48" sqref="U48"/>
    </sheetView>
  </sheetViews>
  <sheetFormatPr defaultColWidth="9" defaultRowHeight="14"/>
  <cols>
    <col min="1" max="1" width="11.63281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366" t="s">
        <v>256</v>
      </c>
      <c r="B1" s="366"/>
      <c r="C1" s="366"/>
      <c r="D1" s="366"/>
      <c r="E1" s="366"/>
      <c r="F1" s="366"/>
      <c r="G1" s="366"/>
      <c r="H1" s="366"/>
      <c r="I1" s="366"/>
      <c r="J1" s="367" t="s">
        <v>1</v>
      </c>
      <c r="K1" s="367"/>
      <c r="L1" s="367"/>
      <c r="M1" s="367"/>
      <c r="N1" s="367"/>
    </row>
    <row r="2" spans="1:15" s="1" customFormat="1" ht="45" customHeight="1">
      <c r="A2" s="364" t="s">
        <v>257</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258</v>
      </c>
      <c r="B4" s="31"/>
      <c r="C4" s="31"/>
      <c r="D4" s="31"/>
      <c r="E4" s="31"/>
      <c r="F4" s="31"/>
      <c r="G4" s="32"/>
      <c r="H4" s="32"/>
      <c r="I4" s="32"/>
      <c r="J4" s="32"/>
      <c r="K4" s="32"/>
      <c r="L4" s="32"/>
      <c r="M4" s="32"/>
      <c r="N4" s="32"/>
      <c r="O4" s="32"/>
    </row>
    <row r="5" spans="1:15">
      <c r="A5" s="22"/>
      <c r="B5" s="22"/>
      <c r="C5" s="22"/>
      <c r="D5" s="22"/>
      <c r="E5" s="22"/>
      <c r="F5" s="22"/>
    </row>
    <row r="6" spans="1:15" ht="15">
      <c r="A6" s="4" t="s">
        <v>259</v>
      </c>
      <c r="B6" s="33"/>
      <c r="C6" s="33"/>
      <c r="D6" s="33"/>
      <c r="E6" s="33"/>
      <c r="F6" s="33"/>
    </row>
    <row r="7" spans="1:15">
      <c r="A7" s="2" t="s">
        <v>260</v>
      </c>
      <c r="B7" s="34"/>
      <c r="C7" s="34"/>
      <c r="D7" s="34"/>
      <c r="E7" s="34"/>
      <c r="F7" s="34"/>
    </row>
    <row r="8" spans="1:15">
      <c r="A8" s="2" t="s">
        <v>261</v>
      </c>
      <c r="B8" s="34"/>
      <c r="C8" s="34"/>
      <c r="D8" s="34"/>
      <c r="E8" s="34"/>
      <c r="F8" s="34"/>
    </row>
    <row r="9" spans="1:15">
      <c r="A9" s="2" t="s">
        <v>262</v>
      </c>
      <c r="B9" s="34"/>
      <c r="C9" s="34"/>
      <c r="D9" s="34"/>
      <c r="E9" s="34"/>
      <c r="F9" s="34"/>
    </row>
    <row r="10" spans="1:15">
      <c r="B10" s="34"/>
      <c r="C10" s="34"/>
      <c r="D10" s="34"/>
      <c r="E10" s="34"/>
      <c r="F10" s="34"/>
    </row>
    <row r="12" spans="1:15" s="1" customFormat="1" ht="15.5">
      <c r="A12" s="4" t="s">
        <v>174</v>
      </c>
      <c r="B12" s="4"/>
      <c r="C12" s="4"/>
      <c r="D12" s="4"/>
      <c r="E12" s="4"/>
      <c r="F12" s="4"/>
    </row>
    <row r="13" spans="1:15">
      <c r="A13" s="2" t="s">
        <v>263</v>
      </c>
      <c r="B13" s="34"/>
      <c r="C13" s="34"/>
      <c r="D13" s="34"/>
      <c r="E13" s="34"/>
      <c r="F13" s="34"/>
      <c r="G13" s="35"/>
      <c r="H13" s="35"/>
      <c r="I13" s="35"/>
      <c r="J13" s="35"/>
      <c r="K13" s="35"/>
      <c r="L13" s="35"/>
    </row>
    <row r="14" spans="1:15">
      <c r="A14" s="2" t="s">
        <v>264</v>
      </c>
      <c r="B14" s="34"/>
      <c r="C14" s="34"/>
      <c r="D14" s="34"/>
      <c r="E14" s="34"/>
      <c r="F14" s="34"/>
      <c r="G14" s="35"/>
      <c r="H14" s="35"/>
      <c r="I14" s="35"/>
      <c r="J14" s="35"/>
      <c r="K14" s="35"/>
      <c r="L14" s="35"/>
    </row>
    <row r="16" spans="1:15" ht="15">
      <c r="A16" s="4" t="s">
        <v>176</v>
      </c>
      <c r="B16" s="33"/>
      <c r="C16" s="33"/>
      <c r="D16" s="33"/>
      <c r="E16" s="33"/>
      <c r="F16" s="33"/>
    </row>
    <row r="17" spans="1:15">
      <c r="A17" s="36" t="s">
        <v>265</v>
      </c>
      <c r="B17" s="37"/>
      <c r="C17" s="37"/>
      <c r="D17" s="37"/>
      <c r="E17" s="37"/>
      <c r="F17" s="37"/>
    </row>
    <row r="18" spans="1:15">
      <c r="A18" s="36" t="s">
        <v>235</v>
      </c>
      <c r="B18" s="37"/>
      <c r="C18" s="37"/>
      <c r="D18" s="37"/>
      <c r="E18" s="37"/>
      <c r="F18" s="37"/>
    </row>
    <row r="19" spans="1:15">
      <c r="A19" s="36" t="s">
        <v>236</v>
      </c>
      <c r="B19" s="37"/>
      <c r="C19" s="37"/>
      <c r="D19" s="37"/>
      <c r="E19" s="37"/>
      <c r="F19" s="37"/>
    </row>
    <row r="20" spans="1:15">
      <c r="A20" s="36" t="s">
        <v>266</v>
      </c>
      <c r="B20" s="37"/>
      <c r="C20" s="37"/>
      <c r="D20" s="37"/>
      <c r="E20" s="37"/>
      <c r="F20" s="37"/>
    </row>
    <row r="21" spans="1:15">
      <c r="A21" s="36"/>
      <c r="B21" s="37"/>
      <c r="C21" s="37"/>
      <c r="D21" s="37"/>
      <c r="E21" s="37"/>
      <c r="F21" s="37"/>
    </row>
    <row r="22" spans="1:15">
      <c r="A22" s="36"/>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267</v>
      </c>
      <c r="D28" s="193"/>
      <c r="E28" s="193"/>
      <c r="F28" s="193"/>
      <c r="G28" s="193" t="s">
        <v>196</v>
      </c>
      <c r="H28" s="193"/>
      <c r="I28" s="193" t="s">
        <v>196</v>
      </c>
      <c r="J28" s="193"/>
      <c r="K28" s="38" t="s">
        <v>196</v>
      </c>
      <c r="L28" s="38" t="s">
        <v>196</v>
      </c>
      <c r="M28" s="193" t="s">
        <v>197</v>
      </c>
      <c r="N28" s="193"/>
      <c r="O28" s="38" t="s">
        <v>198</v>
      </c>
    </row>
    <row r="29" spans="1:15" ht="25" customHeight="1">
      <c r="A29" s="39" t="s">
        <v>268</v>
      </c>
      <c r="B29" s="39" t="s">
        <v>269</v>
      </c>
      <c r="C29" s="358" t="s">
        <v>270</v>
      </c>
      <c r="D29" s="358"/>
      <c r="E29" s="358"/>
      <c r="F29" s="358"/>
      <c r="G29" s="358" t="s">
        <v>271</v>
      </c>
      <c r="H29" s="358"/>
      <c r="I29" s="359">
        <v>0.6</v>
      </c>
      <c r="J29" s="359"/>
      <c r="K29" s="39">
        <v>0.8</v>
      </c>
      <c r="L29" s="48">
        <v>6.3</v>
      </c>
      <c r="M29" s="358">
        <v>26</v>
      </c>
      <c r="N29" s="358"/>
      <c r="O29" s="43" t="s">
        <v>272</v>
      </c>
    </row>
    <row r="30" spans="1:15" ht="25" customHeight="1">
      <c r="A30" s="41" t="s">
        <v>268</v>
      </c>
      <c r="B30" s="41" t="s">
        <v>273</v>
      </c>
      <c r="C30" s="360" t="s">
        <v>274</v>
      </c>
      <c r="D30" s="360"/>
      <c r="E30" s="360"/>
      <c r="F30" s="360"/>
      <c r="G30" s="360" t="s">
        <v>275</v>
      </c>
      <c r="H30" s="360"/>
      <c r="I30" s="361">
        <v>0.6</v>
      </c>
      <c r="J30" s="361"/>
      <c r="K30" s="41">
        <v>0.8</v>
      </c>
      <c r="L30" s="47">
        <v>6.6</v>
      </c>
      <c r="M30" s="360" t="s">
        <v>276</v>
      </c>
      <c r="N30" s="360"/>
      <c r="O30" s="44" t="s">
        <v>277</v>
      </c>
    </row>
    <row r="31" spans="1:15" ht="25" customHeight="1">
      <c r="A31" s="39" t="s">
        <v>268</v>
      </c>
      <c r="B31" s="39" t="s">
        <v>278</v>
      </c>
      <c r="C31" s="358" t="s">
        <v>279</v>
      </c>
      <c r="D31" s="358"/>
      <c r="E31" s="358"/>
      <c r="F31" s="358"/>
      <c r="G31" s="358" t="s">
        <v>280</v>
      </c>
      <c r="H31" s="358"/>
      <c r="I31" s="359">
        <v>0.7</v>
      </c>
      <c r="J31" s="359"/>
      <c r="K31" s="39">
        <v>0.8</v>
      </c>
      <c r="L31" s="48">
        <v>7.6</v>
      </c>
      <c r="M31" s="358" t="s">
        <v>281</v>
      </c>
      <c r="N31" s="358"/>
      <c r="O31" s="43" t="s">
        <v>282</v>
      </c>
    </row>
    <row r="32" spans="1:15" ht="25" customHeight="1">
      <c r="A32" s="41" t="s">
        <v>268</v>
      </c>
      <c r="B32" s="41" t="s">
        <v>283</v>
      </c>
      <c r="C32" s="360" t="s">
        <v>284</v>
      </c>
      <c r="D32" s="360"/>
      <c r="E32" s="360"/>
      <c r="F32" s="360"/>
      <c r="G32" s="360" t="s">
        <v>285</v>
      </c>
      <c r="H32" s="360"/>
      <c r="I32" s="361">
        <v>0.8</v>
      </c>
      <c r="J32" s="361"/>
      <c r="K32" s="41">
        <v>1</v>
      </c>
      <c r="L32" s="47">
        <v>9.3000000000000007</v>
      </c>
      <c r="M32" s="360" t="s">
        <v>286</v>
      </c>
      <c r="N32" s="360"/>
      <c r="O32" s="44" t="s">
        <v>287</v>
      </c>
    </row>
    <row r="33" spans="1:15" ht="25" customHeight="1">
      <c r="A33" s="39" t="s">
        <v>268</v>
      </c>
      <c r="B33" s="39" t="s">
        <v>288</v>
      </c>
      <c r="C33" s="358" t="s">
        <v>289</v>
      </c>
      <c r="D33" s="358"/>
      <c r="E33" s="358"/>
      <c r="F33" s="358"/>
      <c r="G33" s="358" t="s">
        <v>290</v>
      </c>
      <c r="H33" s="358"/>
      <c r="I33" s="359">
        <v>0.8</v>
      </c>
      <c r="J33" s="359"/>
      <c r="K33" s="39">
        <v>1.1000000000000001</v>
      </c>
      <c r="L33" s="48">
        <v>10.6</v>
      </c>
      <c r="M33" s="358" t="s">
        <v>291</v>
      </c>
      <c r="N33" s="358"/>
      <c r="O33" s="43" t="s">
        <v>292</v>
      </c>
    </row>
    <row r="34" spans="1:15" ht="25" customHeight="1">
      <c r="A34" s="41" t="s">
        <v>268</v>
      </c>
      <c r="B34" s="41" t="s">
        <v>293</v>
      </c>
      <c r="C34" s="360" t="s">
        <v>294</v>
      </c>
      <c r="D34" s="360"/>
      <c r="E34" s="360"/>
      <c r="F34" s="360"/>
      <c r="G34" s="360" t="s">
        <v>295</v>
      </c>
      <c r="H34" s="360"/>
      <c r="I34" s="361">
        <v>0.8</v>
      </c>
      <c r="J34" s="361"/>
      <c r="K34" s="41">
        <v>1.2</v>
      </c>
      <c r="L34" s="47">
        <v>12.8</v>
      </c>
      <c r="M34" s="360" t="s">
        <v>296</v>
      </c>
      <c r="N34" s="360"/>
      <c r="O34" s="44" t="s">
        <v>297</v>
      </c>
    </row>
    <row r="35" spans="1:15" ht="25" customHeight="1">
      <c r="A35" s="39" t="s">
        <v>268</v>
      </c>
      <c r="B35" s="39" t="s">
        <v>298</v>
      </c>
      <c r="C35" s="358" t="s">
        <v>299</v>
      </c>
      <c r="D35" s="358"/>
      <c r="E35" s="358"/>
      <c r="F35" s="358"/>
      <c r="G35" s="358" t="s">
        <v>300</v>
      </c>
      <c r="H35" s="358"/>
      <c r="I35" s="359">
        <v>0.6</v>
      </c>
      <c r="J35" s="359"/>
      <c r="K35" s="39">
        <v>0.8</v>
      </c>
      <c r="L35" s="48">
        <v>7</v>
      </c>
      <c r="M35" s="358">
        <v>26</v>
      </c>
      <c r="N35" s="358"/>
      <c r="O35" s="43" t="s">
        <v>301</v>
      </c>
    </row>
    <row r="36" spans="1:15" ht="25" customHeight="1">
      <c r="A36" s="41" t="s">
        <v>268</v>
      </c>
      <c r="B36" s="41" t="s">
        <v>302</v>
      </c>
      <c r="C36" s="360" t="s">
        <v>303</v>
      </c>
      <c r="D36" s="360"/>
      <c r="E36" s="360"/>
      <c r="F36" s="360"/>
      <c r="G36" s="360" t="s">
        <v>304</v>
      </c>
      <c r="H36" s="360"/>
      <c r="I36" s="361">
        <v>0.6</v>
      </c>
      <c r="J36" s="361"/>
      <c r="K36" s="41">
        <v>0.8</v>
      </c>
      <c r="L36" s="47">
        <v>7.4</v>
      </c>
      <c r="M36" s="360" t="s">
        <v>276</v>
      </c>
      <c r="N36" s="360"/>
      <c r="O36" s="44" t="s">
        <v>305</v>
      </c>
    </row>
    <row r="37" spans="1:15" ht="25" customHeight="1">
      <c r="A37" s="39" t="s">
        <v>268</v>
      </c>
      <c r="B37" s="39" t="s">
        <v>306</v>
      </c>
      <c r="C37" s="358" t="s">
        <v>307</v>
      </c>
      <c r="D37" s="358"/>
      <c r="E37" s="358"/>
      <c r="F37" s="358"/>
      <c r="G37" s="358" t="s">
        <v>271</v>
      </c>
      <c r="H37" s="358"/>
      <c r="I37" s="359">
        <v>0.7</v>
      </c>
      <c r="J37" s="359"/>
      <c r="K37" s="39">
        <v>0.9</v>
      </c>
      <c r="L37" s="48">
        <v>8.6999999999999993</v>
      </c>
      <c r="M37" s="358" t="s">
        <v>281</v>
      </c>
      <c r="N37" s="358"/>
      <c r="O37" s="43" t="s">
        <v>308</v>
      </c>
    </row>
    <row r="38" spans="1:15" ht="25" customHeight="1">
      <c r="A38" s="41" t="s">
        <v>268</v>
      </c>
      <c r="B38" s="41" t="s">
        <v>309</v>
      </c>
      <c r="C38" s="360" t="s">
        <v>310</v>
      </c>
      <c r="D38" s="360"/>
      <c r="E38" s="360"/>
      <c r="F38" s="360"/>
      <c r="G38" s="360" t="s">
        <v>275</v>
      </c>
      <c r="H38" s="360"/>
      <c r="I38" s="361">
        <v>0.8</v>
      </c>
      <c r="J38" s="361"/>
      <c r="K38" s="45">
        <v>1.1000000000000001</v>
      </c>
      <c r="L38" s="47">
        <v>10.5</v>
      </c>
      <c r="M38" s="360" t="s">
        <v>286</v>
      </c>
      <c r="N38" s="360"/>
      <c r="O38" s="44" t="s">
        <v>311</v>
      </c>
    </row>
    <row r="39" spans="1:15" ht="25" customHeight="1">
      <c r="A39" s="39" t="s">
        <v>268</v>
      </c>
      <c r="B39" s="39" t="s">
        <v>312</v>
      </c>
      <c r="C39" s="358" t="s">
        <v>313</v>
      </c>
      <c r="D39" s="358"/>
      <c r="E39" s="358"/>
      <c r="F39" s="358"/>
      <c r="G39" s="358" t="s">
        <v>280</v>
      </c>
      <c r="H39" s="358"/>
      <c r="I39" s="359">
        <v>0.8</v>
      </c>
      <c r="J39" s="359"/>
      <c r="K39" s="39">
        <v>1.1000000000000001</v>
      </c>
      <c r="L39" s="48">
        <v>11.7</v>
      </c>
      <c r="M39" s="358" t="s">
        <v>291</v>
      </c>
      <c r="N39" s="358"/>
      <c r="O39" s="43" t="s">
        <v>314</v>
      </c>
    </row>
    <row r="40" spans="1:15" ht="25" customHeight="1">
      <c r="A40" s="41" t="s">
        <v>268</v>
      </c>
      <c r="B40" s="41" t="s">
        <v>315</v>
      </c>
      <c r="C40" s="360" t="s">
        <v>316</v>
      </c>
      <c r="D40" s="360"/>
      <c r="E40" s="360"/>
      <c r="F40" s="360"/>
      <c r="G40" s="360" t="s">
        <v>285</v>
      </c>
      <c r="H40" s="360"/>
      <c r="I40" s="361">
        <v>0.8</v>
      </c>
      <c r="J40" s="361"/>
      <c r="K40" s="41">
        <v>1.4</v>
      </c>
      <c r="L40" s="47">
        <v>13.6</v>
      </c>
      <c r="M40" s="360" t="s">
        <v>296</v>
      </c>
      <c r="N40" s="360"/>
      <c r="O40" s="44" t="s">
        <v>317</v>
      </c>
    </row>
    <row r="41" spans="1:15" ht="25" customHeight="1">
      <c r="A41" s="39" t="s">
        <v>268</v>
      </c>
      <c r="B41" s="39" t="s">
        <v>318</v>
      </c>
      <c r="C41" s="358" t="s">
        <v>319</v>
      </c>
      <c r="D41" s="358"/>
      <c r="E41" s="358"/>
      <c r="F41" s="358"/>
      <c r="G41" s="358" t="s">
        <v>290</v>
      </c>
      <c r="H41" s="358"/>
      <c r="I41" s="359">
        <v>0.6</v>
      </c>
      <c r="J41" s="359"/>
      <c r="K41" s="39">
        <v>0.8</v>
      </c>
      <c r="L41" s="48">
        <v>7.7</v>
      </c>
      <c r="M41" s="358">
        <v>26</v>
      </c>
      <c r="N41" s="358"/>
      <c r="O41" s="43" t="s">
        <v>320</v>
      </c>
    </row>
    <row r="42" spans="1:15" ht="25" customHeight="1">
      <c r="A42" s="41" t="s">
        <v>268</v>
      </c>
      <c r="B42" s="41" t="s">
        <v>321</v>
      </c>
      <c r="C42" s="360" t="s">
        <v>322</v>
      </c>
      <c r="D42" s="360"/>
      <c r="E42" s="360"/>
      <c r="F42" s="360"/>
      <c r="G42" s="360" t="s">
        <v>295</v>
      </c>
      <c r="H42" s="360"/>
      <c r="I42" s="361">
        <v>0.6</v>
      </c>
      <c r="J42" s="361"/>
      <c r="K42" s="41">
        <v>0.9</v>
      </c>
      <c r="L42" s="47">
        <v>8.3000000000000007</v>
      </c>
      <c r="M42" s="360" t="s">
        <v>276</v>
      </c>
      <c r="N42" s="360"/>
      <c r="O42" s="44" t="s">
        <v>323</v>
      </c>
    </row>
    <row r="43" spans="1:15" ht="25" customHeight="1">
      <c r="A43" s="39" t="s">
        <v>268</v>
      </c>
      <c r="B43" s="39" t="s">
        <v>324</v>
      </c>
      <c r="C43" s="358" t="s">
        <v>325</v>
      </c>
      <c r="D43" s="358"/>
      <c r="E43" s="358"/>
      <c r="F43" s="358"/>
      <c r="G43" s="358" t="s">
        <v>300</v>
      </c>
      <c r="H43" s="358"/>
      <c r="I43" s="359">
        <v>0.7</v>
      </c>
      <c r="J43" s="359"/>
      <c r="K43" s="46">
        <v>1</v>
      </c>
      <c r="L43" s="48">
        <v>9.6999999999999993</v>
      </c>
      <c r="M43" s="358" t="s">
        <v>281</v>
      </c>
      <c r="N43" s="358"/>
      <c r="O43" s="43" t="s">
        <v>326</v>
      </c>
    </row>
    <row r="44" spans="1:15" ht="25" customHeight="1">
      <c r="A44" s="41" t="s">
        <v>268</v>
      </c>
      <c r="B44" s="41" t="s">
        <v>327</v>
      </c>
      <c r="C44" s="360" t="s">
        <v>328</v>
      </c>
      <c r="D44" s="360"/>
      <c r="E44" s="360"/>
      <c r="F44" s="360"/>
      <c r="G44" s="360" t="s">
        <v>304</v>
      </c>
      <c r="H44" s="360"/>
      <c r="I44" s="361">
        <v>0.8</v>
      </c>
      <c r="J44" s="361"/>
      <c r="K44" s="45">
        <v>1.1000000000000001</v>
      </c>
      <c r="L44" s="47">
        <v>11.5</v>
      </c>
      <c r="M44" s="360" t="s">
        <v>286</v>
      </c>
      <c r="N44" s="360"/>
      <c r="O44" s="44" t="s">
        <v>329</v>
      </c>
    </row>
    <row r="45" spans="1:15" ht="25" customHeight="1">
      <c r="A45" s="39" t="s">
        <v>268</v>
      </c>
      <c r="B45" s="39" t="s">
        <v>330</v>
      </c>
      <c r="C45" s="358" t="s">
        <v>331</v>
      </c>
      <c r="D45" s="358"/>
      <c r="E45" s="358"/>
      <c r="F45" s="358"/>
      <c r="G45" s="358" t="s">
        <v>271</v>
      </c>
      <c r="H45" s="358"/>
      <c r="I45" s="359">
        <v>0.8</v>
      </c>
      <c r="J45" s="359"/>
      <c r="K45" s="39">
        <v>1.2</v>
      </c>
      <c r="L45" s="48">
        <v>13.1</v>
      </c>
      <c r="M45" s="358" t="s">
        <v>291</v>
      </c>
      <c r="N45" s="358"/>
      <c r="O45" s="43" t="s">
        <v>332</v>
      </c>
    </row>
    <row r="46" spans="1:15" ht="25" customHeight="1">
      <c r="A46" s="41" t="s">
        <v>268</v>
      </c>
      <c r="B46" s="41" t="s">
        <v>333</v>
      </c>
      <c r="C46" s="360" t="s">
        <v>334</v>
      </c>
      <c r="D46" s="360"/>
      <c r="E46" s="360"/>
      <c r="F46" s="360"/>
      <c r="G46" s="360" t="s">
        <v>275</v>
      </c>
      <c r="H46" s="360"/>
      <c r="I46" s="361">
        <v>0.8</v>
      </c>
      <c r="J46" s="361"/>
      <c r="K46" s="41">
        <v>1.4</v>
      </c>
      <c r="L46" s="47">
        <v>14.9</v>
      </c>
      <c r="M46" s="360" t="s">
        <v>296</v>
      </c>
      <c r="N46" s="360"/>
      <c r="O46" s="44" t="s">
        <v>335</v>
      </c>
    </row>
    <row r="47" spans="1:15" ht="25" customHeight="1">
      <c r="A47" s="39" t="s">
        <v>268</v>
      </c>
      <c r="B47" s="39" t="s">
        <v>336</v>
      </c>
      <c r="C47" s="358" t="s">
        <v>337</v>
      </c>
      <c r="D47" s="358"/>
      <c r="E47" s="358"/>
      <c r="F47" s="358"/>
      <c r="G47" s="358" t="s">
        <v>280</v>
      </c>
      <c r="H47" s="358"/>
      <c r="I47" s="359">
        <v>0.6</v>
      </c>
      <c r="J47" s="359"/>
      <c r="K47" s="39">
        <v>0.9</v>
      </c>
      <c r="L47" s="48">
        <v>8.6</v>
      </c>
      <c r="M47" s="358">
        <v>26</v>
      </c>
      <c r="N47" s="358"/>
      <c r="O47" s="43" t="s">
        <v>338</v>
      </c>
    </row>
    <row r="48" spans="1:15" ht="25" customHeight="1">
      <c r="A48" s="41" t="s">
        <v>268</v>
      </c>
      <c r="B48" s="41" t="s">
        <v>339</v>
      </c>
      <c r="C48" s="360" t="s">
        <v>340</v>
      </c>
      <c r="D48" s="360"/>
      <c r="E48" s="360"/>
      <c r="F48" s="360"/>
      <c r="G48" s="360" t="s">
        <v>285</v>
      </c>
      <c r="H48" s="360"/>
      <c r="I48" s="361">
        <v>0.6</v>
      </c>
      <c r="J48" s="361"/>
      <c r="K48" s="41">
        <v>0.9</v>
      </c>
      <c r="L48" s="47">
        <v>9</v>
      </c>
      <c r="M48" s="360" t="s">
        <v>276</v>
      </c>
      <c r="N48" s="360"/>
      <c r="O48" s="44" t="s">
        <v>341</v>
      </c>
    </row>
    <row r="49" spans="1:15" ht="25" customHeight="1">
      <c r="A49" s="39" t="s">
        <v>268</v>
      </c>
      <c r="B49" s="39" t="s">
        <v>342</v>
      </c>
      <c r="C49" s="358" t="s">
        <v>343</v>
      </c>
      <c r="D49" s="358"/>
      <c r="E49" s="358"/>
      <c r="F49" s="358"/>
      <c r="G49" s="358" t="s">
        <v>290</v>
      </c>
      <c r="H49" s="358"/>
      <c r="I49" s="359">
        <v>0.7</v>
      </c>
      <c r="J49" s="359"/>
      <c r="K49" s="39">
        <v>1.1000000000000001</v>
      </c>
      <c r="L49" s="48">
        <v>10.8</v>
      </c>
      <c r="M49" s="358" t="s">
        <v>281</v>
      </c>
      <c r="N49" s="358"/>
      <c r="O49" s="43" t="s">
        <v>344</v>
      </c>
    </row>
    <row r="50" spans="1:15" ht="25" customHeight="1">
      <c r="A50" s="41" t="s">
        <v>268</v>
      </c>
      <c r="B50" s="41" t="s">
        <v>345</v>
      </c>
      <c r="C50" s="360" t="s">
        <v>346</v>
      </c>
      <c r="D50" s="360"/>
      <c r="E50" s="360"/>
      <c r="F50" s="360"/>
      <c r="G50" s="360" t="s">
        <v>295</v>
      </c>
      <c r="H50" s="360"/>
      <c r="I50" s="361">
        <v>0.8</v>
      </c>
      <c r="J50" s="361"/>
      <c r="K50" s="45">
        <v>1.2</v>
      </c>
      <c r="L50" s="47">
        <v>12.8</v>
      </c>
      <c r="M50" s="360" t="s">
        <v>286</v>
      </c>
      <c r="N50" s="360"/>
      <c r="O50" s="44" t="s">
        <v>297</v>
      </c>
    </row>
    <row r="51" spans="1:15" ht="25" customHeight="1">
      <c r="A51" s="39" t="s">
        <v>268</v>
      </c>
      <c r="B51" s="39" t="s">
        <v>347</v>
      </c>
      <c r="C51" s="358" t="s">
        <v>348</v>
      </c>
      <c r="D51" s="358"/>
      <c r="E51" s="358"/>
      <c r="F51" s="358"/>
      <c r="G51" s="358" t="s">
        <v>300</v>
      </c>
      <c r="H51" s="358"/>
      <c r="I51" s="359">
        <v>0.8</v>
      </c>
      <c r="J51" s="359"/>
      <c r="K51" s="39">
        <v>1.3</v>
      </c>
      <c r="L51" s="48">
        <v>14.5</v>
      </c>
      <c r="M51" s="358" t="s">
        <v>291</v>
      </c>
      <c r="N51" s="358"/>
      <c r="O51" s="43" t="s">
        <v>349</v>
      </c>
    </row>
    <row r="52" spans="1:15" ht="25" customHeight="1">
      <c r="A52" s="41" t="s">
        <v>268</v>
      </c>
      <c r="B52" s="41" t="s">
        <v>350</v>
      </c>
      <c r="C52" s="360" t="s">
        <v>351</v>
      </c>
      <c r="D52" s="360"/>
      <c r="E52" s="360"/>
      <c r="F52" s="360"/>
      <c r="G52" s="360" t="s">
        <v>304</v>
      </c>
      <c r="H52" s="360"/>
      <c r="I52" s="361">
        <v>0.8</v>
      </c>
      <c r="J52" s="361"/>
      <c r="K52" s="41">
        <v>1.4</v>
      </c>
      <c r="L52" s="47">
        <v>16.3</v>
      </c>
      <c r="M52" s="360" t="s">
        <v>296</v>
      </c>
      <c r="N52" s="360"/>
      <c r="O52" s="44" t="s">
        <v>352</v>
      </c>
    </row>
    <row r="61" spans="1:15" ht="30" customHeight="1">
      <c r="A61" s="12"/>
      <c r="B61" s="13" t="s">
        <v>7</v>
      </c>
      <c r="C61" s="14"/>
      <c r="D61" s="14"/>
      <c r="E61" s="14"/>
      <c r="F61" s="14"/>
      <c r="G61" s="14"/>
      <c r="H61" s="14"/>
      <c r="I61" s="14"/>
      <c r="J61" s="14"/>
      <c r="K61" s="14"/>
      <c r="L61" s="14"/>
      <c r="M61" s="14"/>
      <c r="N61" s="14"/>
      <c r="O61" s="16">
        <v>17</v>
      </c>
    </row>
  </sheetData>
  <mergeCells count="112">
    <mergeCell ref="A1:I1"/>
    <mergeCell ref="J1:N1"/>
    <mergeCell ref="A2:O2"/>
    <mergeCell ref="C26:F26"/>
    <mergeCell ref="C27:F27"/>
    <mergeCell ref="C28:F28"/>
    <mergeCell ref="G28:H28"/>
    <mergeCell ref="I28:J28"/>
    <mergeCell ref="M28:N28"/>
    <mergeCell ref="K26:K27"/>
    <mergeCell ref="L26:L27"/>
    <mergeCell ref="O26:O27"/>
    <mergeCell ref="A26:B27"/>
    <mergeCell ref="G26:H27"/>
    <mergeCell ref="I26:J27"/>
    <mergeCell ref="M26:N27"/>
    <mergeCell ref="C29:F29"/>
    <mergeCell ref="G29:H29"/>
    <mergeCell ref="I29:J29"/>
    <mergeCell ref="M29:N29"/>
    <mergeCell ref="C30:F30"/>
    <mergeCell ref="G30:H30"/>
    <mergeCell ref="I30:J30"/>
    <mergeCell ref="M30:N30"/>
    <mergeCell ref="C31:F31"/>
    <mergeCell ref="G31:H31"/>
    <mergeCell ref="I31:J31"/>
    <mergeCell ref="M31:N31"/>
    <mergeCell ref="C32:F32"/>
    <mergeCell ref="G32:H32"/>
    <mergeCell ref="I32:J32"/>
    <mergeCell ref="M32:N32"/>
    <mergeCell ref="C33:F33"/>
    <mergeCell ref="G33:H33"/>
    <mergeCell ref="I33:J33"/>
    <mergeCell ref="M33:N33"/>
    <mergeCell ref="C34:F34"/>
    <mergeCell ref="G34:H34"/>
    <mergeCell ref="I34:J34"/>
    <mergeCell ref="M34:N34"/>
    <mergeCell ref="C35:F35"/>
    <mergeCell ref="G35:H35"/>
    <mergeCell ref="I35:J35"/>
    <mergeCell ref="M35:N35"/>
    <mergeCell ref="C36:F36"/>
    <mergeCell ref="G36:H36"/>
    <mergeCell ref="I36:J36"/>
    <mergeCell ref="M36:N36"/>
    <mergeCell ref="C37:F37"/>
    <mergeCell ref="G37:H37"/>
    <mergeCell ref="I37:J37"/>
    <mergeCell ref="M37:N37"/>
    <mergeCell ref="C38:F38"/>
    <mergeCell ref="G38:H38"/>
    <mergeCell ref="I38:J38"/>
    <mergeCell ref="M38:N38"/>
    <mergeCell ref="C39:F39"/>
    <mergeCell ref="G39:H39"/>
    <mergeCell ref="I39:J39"/>
    <mergeCell ref="M39:N39"/>
    <mergeCell ref="C40:F40"/>
    <mergeCell ref="G40:H40"/>
    <mergeCell ref="I40:J40"/>
    <mergeCell ref="M40:N40"/>
    <mergeCell ref="C41:F41"/>
    <mergeCell ref="G41:H41"/>
    <mergeCell ref="I41:J41"/>
    <mergeCell ref="M41:N41"/>
    <mergeCell ref="C42:F42"/>
    <mergeCell ref="G42:H42"/>
    <mergeCell ref="I42:J42"/>
    <mergeCell ref="M42:N42"/>
    <mergeCell ref="C43:F43"/>
    <mergeCell ref="G43:H43"/>
    <mergeCell ref="I43:J43"/>
    <mergeCell ref="M43:N43"/>
    <mergeCell ref="C44:F44"/>
    <mergeCell ref="G44:H44"/>
    <mergeCell ref="I44:J44"/>
    <mergeCell ref="M44:N44"/>
    <mergeCell ref="C45:F45"/>
    <mergeCell ref="G45:H45"/>
    <mergeCell ref="I45:J45"/>
    <mergeCell ref="M45:N45"/>
    <mergeCell ref="C46:F46"/>
    <mergeCell ref="G46:H46"/>
    <mergeCell ref="I46:J46"/>
    <mergeCell ref="M46:N46"/>
    <mergeCell ref="C47:F47"/>
    <mergeCell ref="G47:H47"/>
    <mergeCell ref="I47:J47"/>
    <mergeCell ref="M47:N47"/>
    <mergeCell ref="C48:F48"/>
    <mergeCell ref="G48:H48"/>
    <mergeCell ref="I48:J48"/>
    <mergeCell ref="M48:N48"/>
    <mergeCell ref="C49:F49"/>
    <mergeCell ref="G49:H49"/>
    <mergeCell ref="I49:J49"/>
    <mergeCell ref="M49:N49"/>
    <mergeCell ref="C50:F50"/>
    <mergeCell ref="G50:H50"/>
    <mergeCell ref="I50:J50"/>
    <mergeCell ref="M50:N50"/>
    <mergeCell ref="C51:F51"/>
    <mergeCell ref="G51:H51"/>
    <mergeCell ref="I51:J51"/>
    <mergeCell ref="M51:N51"/>
    <mergeCell ref="C52:F52"/>
    <mergeCell ref="G52:H52"/>
    <mergeCell ref="I52:J52"/>
    <mergeCell ref="M52:N52"/>
  </mergeCells>
  <hyperlinks>
    <hyperlink ref="B61" r:id="rId1" tooltip="http://www.Z43-cable.vn" xr:uid="{00000000-0004-0000-0D00-000000000000}"/>
  </hyperlinks>
  <pageMargins left="0.5" right="0.5" top="0.3" bottom="0.15" header="0" footer="0.3"/>
  <pageSetup paperSize="9" scale="64" orientation="portrait" r:id="rId2"/>
  <colBreaks count="1" manualBreakCount="1">
    <brk id="15" max="86" man="1"/>
  </colBreaks>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O60"/>
  <sheetViews>
    <sheetView view="pageBreakPreview" topLeftCell="A43" zoomScale="115" zoomScaleNormal="115" workbookViewId="0">
      <selection activeCell="A2" sqref="A2:O2"/>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353</v>
      </c>
      <c r="B1" s="17"/>
      <c r="C1" s="17"/>
      <c r="D1" s="17"/>
      <c r="E1" s="17"/>
      <c r="F1" s="17"/>
      <c r="H1" s="179" t="s">
        <v>1</v>
      </c>
      <c r="I1" s="179"/>
      <c r="J1" s="179"/>
      <c r="K1" s="179"/>
      <c r="L1" s="179"/>
      <c r="M1" s="179"/>
      <c r="N1" s="179"/>
    </row>
    <row r="2" spans="1:15" s="1" customFormat="1" ht="40" customHeight="1">
      <c r="A2" s="364" t="s">
        <v>354</v>
      </c>
      <c r="B2" s="364"/>
      <c r="C2" s="364"/>
      <c r="D2" s="364"/>
      <c r="E2" s="364"/>
      <c r="F2" s="364"/>
      <c r="G2" s="364"/>
      <c r="H2" s="364"/>
      <c r="I2" s="364"/>
      <c r="J2" s="364"/>
      <c r="K2" s="364"/>
      <c r="L2" s="364"/>
      <c r="M2" s="364"/>
      <c r="N2" s="364"/>
      <c r="O2" s="364"/>
    </row>
    <row r="3" spans="1:15" ht="35" customHeight="1">
      <c r="A3" s="30" t="s">
        <v>355</v>
      </c>
      <c r="B3" s="31"/>
      <c r="C3" s="31"/>
      <c r="D3" s="31"/>
      <c r="E3" s="31"/>
      <c r="F3" s="31"/>
      <c r="G3" s="32"/>
      <c r="H3" s="32"/>
      <c r="I3" s="32"/>
      <c r="J3" s="32"/>
      <c r="K3" s="32"/>
      <c r="L3" s="32"/>
      <c r="M3" s="32"/>
      <c r="N3" s="32"/>
      <c r="O3" s="32"/>
    </row>
    <row r="4" spans="1:15">
      <c r="A4" s="22"/>
      <c r="B4" s="22"/>
      <c r="C4" s="22"/>
      <c r="D4" s="22"/>
      <c r="E4" s="22"/>
      <c r="F4" s="22"/>
    </row>
    <row r="5" spans="1:15" ht="15">
      <c r="A5" s="4" t="s">
        <v>259</v>
      </c>
      <c r="B5" s="33"/>
      <c r="C5" s="33"/>
      <c r="D5" s="33"/>
      <c r="E5" s="33"/>
      <c r="F5" s="33"/>
    </row>
    <row r="6" spans="1:15">
      <c r="A6" s="2" t="s">
        <v>260</v>
      </c>
      <c r="B6" s="34"/>
      <c r="C6" s="34"/>
      <c r="D6" s="34"/>
      <c r="E6" s="34"/>
      <c r="F6" s="34"/>
    </row>
    <row r="7" spans="1:15">
      <c r="A7" s="2" t="s">
        <v>356</v>
      </c>
      <c r="B7" s="34"/>
      <c r="C7" s="34"/>
      <c r="D7" s="34"/>
      <c r="E7" s="34"/>
      <c r="F7" s="34"/>
    </row>
    <row r="8" spans="1:15">
      <c r="A8" s="2" t="s">
        <v>262</v>
      </c>
      <c r="B8" s="34"/>
      <c r="C8" s="34"/>
      <c r="D8" s="34"/>
      <c r="E8" s="34"/>
      <c r="F8" s="34"/>
    </row>
    <row r="9" spans="1:15">
      <c r="B9" s="34"/>
      <c r="C9" s="34"/>
      <c r="D9" s="34"/>
      <c r="E9" s="34"/>
      <c r="F9" s="34"/>
    </row>
    <row r="10" spans="1:15" s="1" customFormat="1" ht="15.5">
      <c r="A10" s="4" t="s">
        <v>174</v>
      </c>
      <c r="B10" s="4"/>
      <c r="C10" s="4"/>
      <c r="D10" s="4"/>
      <c r="E10" s="4"/>
      <c r="F10" s="4"/>
    </row>
    <row r="11" spans="1:15">
      <c r="A11" s="2" t="s">
        <v>357</v>
      </c>
      <c r="B11" s="34"/>
      <c r="C11" s="34"/>
      <c r="D11" s="34"/>
      <c r="E11" s="34"/>
      <c r="F11" s="34"/>
      <c r="G11" s="35"/>
      <c r="H11" s="35"/>
      <c r="I11" s="35"/>
      <c r="J11" s="35"/>
      <c r="K11" s="35"/>
      <c r="L11" s="35"/>
    </row>
    <row r="12" spans="1:15">
      <c r="A12" s="2" t="s">
        <v>358</v>
      </c>
      <c r="B12" s="34"/>
      <c r="C12" s="34"/>
      <c r="D12" s="34"/>
      <c r="E12" s="34"/>
      <c r="F12" s="34"/>
      <c r="G12" s="35"/>
      <c r="H12" s="35"/>
      <c r="I12" s="35"/>
      <c r="J12" s="35"/>
      <c r="K12" s="35"/>
      <c r="L12" s="35"/>
    </row>
    <row r="14" spans="1:15" ht="15">
      <c r="A14" s="4" t="s">
        <v>176</v>
      </c>
      <c r="B14" s="33"/>
      <c r="C14" s="33"/>
      <c r="D14" s="33"/>
      <c r="E14" s="33"/>
      <c r="F14" s="33"/>
    </row>
    <row r="15" spans="1:15">
      <c r="A15" s="36" t="s">
        <v>359</v>
      </c>
      <c r="B15" s="37"/>
      <c r="C15" s="37"/>
      <c r="D15" s="37"/>
      <c r="E15" s="37"/>
      <c r="F15" s="37"/>
    </row>
    <row r="16" spans="1:15">
      <c r="A16" s="36" t="s">
        <v>236</v>
      </c>
      <c r="B16" s="37"/>
      <c r="C16" s="37"/>
      <c r="D16" s="37"/>
      <c r="E16" s="37"/>
      <c r="F16" s="37"/>
    </row>
    <row r="17" spans="1:15">
      <c r="A17" s="36"/>
      <c r="B17" s="37"/>
      <c r="C17" s="37"/>
      <c r="D17" s="37"/>
      <c r="E17" s="37"/>
      <c r="F17" s="37"/>
    </row>
    <row r="18" spans="1:15" ht="15">
      <c r="A18" s="4" t="s">
        <v>182</v>
      </c>
      <c r="B18" s="33"/>
      <c r="C18" s="33"/>
      <c r="D18" s="33"/>
      <c r="E18" s="33"/>
      <c r="F18" s="33"/>
    </row>
    <row r="20" spans="1:15" ht="42" customHeight="1">
      <c r="A20" s="193" t="s">
        <v>183</v>
      </c>
      <c r="B20" s="193"/>
      <c r="C20" s="193" t="s">
        <v>184</v>
      </c>
      <c r="D20" s="193"/>
      <c r="E20" s="193"/>
      <c r="F20" s="193"/>
      <c r="G20" s="193" t="s">
        <v>186</v>
      </c>
      <c r="H20" s="193"/>
      <c r="I20" s="193" t="s">
        <v>187</v>
      </c>
      <c r="J20" s="193"/>
      <c r="K20" s="193" t="s">
        <v>188</v>
      </c>
      <c r="L20" s="193" t="s">
        <v>360</v>
      </c>
      <c r="M20" s="193" t="s">
        <v>361</v>
      </c>
      <c r="N20" s="193"/>
      <c r="O20" s="193" t="s">
        <v>191</v>
      </c>
    </row>
    <row r="21" spans="1:15" ht="30" customHeight="1">
      <c r="A21" s="193"/>
      <c r="B21" s="193"/>
      <c r="C21" s="193" t="s">
        <v>240</v>
      </c>
      <c r="D21" s="193"/>
      <c r="E21" s="193"/>
      <c r="F21" s="193"/>
      <c r="G21" s="193"/>
      <c r="H21" s="193"/>
      <c r="I21" s="193"/>
      <c r="J21" s="193"/>
      <c r="K21" s="193"/>
      <c r="L21" s="193"/>
      <c r="M21" s="193"/>
      <c r="N21" s="193"/>
      <c r="O21" s="193"/>
    </row>
    <row r="22" spans="1:15">
      <c r="A22" s="38" t="s">
        <v>192</v>
      </c>
      <c r="B22" s="38" t="s">
        <v>193</v>
      </c>
      <c r="C22" s="193" t="s">
        <v>267</v>
      </c>
      <c r="D22" s="193"/>
      <c r="E22" s="193"/>
      <c r="F22" s="193"/>
      <c r="G22" s="193" t="s">
        <v>196</v>
      </c>
      <c r="H22" s="193"/>
      <c r="I22" s="193" t="s">
        <v>196</v>
      </c>
      <c r="J22" s="193"/>
      <c r="K22" s="38" t="s">
        <v>196</v>
      </c>
      <c r="L22" s="38" t="s">
        <v>196</v>
      </c>
      <c r="M22" s="193" t="s">
        <v>197</v>
      </c>
      <c r="N22" s="193"/>
      <c r="O22" s="38" t="s">
        <v>198</v>
      </c>
    </row>
    <row r="23" spans="1:15" ht="25" customHeight="1">
      <c r="A23" s="39" t="s">
        <v>362</v>
      </c>
      <c r="B23" s="39" t="s">
        <v>363</v>
      </c>
      <c r="C23" s="358" t="s">
        <v>364</v>
      </c>
      <c r="D23" s="358"/>
      <c r="E23" s="358"/>
      <c r="F23" s="358"/>
      <c r="G23" s="358" t="s">
        <v>271</v>
      </c>
      <c r="H23" s="358"/>
      <c r="I23" s="359" t="s">
        <v>200</v>
      </c>
      <c r="J23" s="359"/>
      <c r="K23" s="39" t="s">
        <v>203</v>
      </c>
      <c r="L23" s="48">
        <v>10.8</v>
      </c>
      <c r="M23" s="358">
        <v>39</v>
      </c>
      <c r="N23" s="358"/>
      <c r="O23" s="43" t="s">
        <v>365</v>
      </c>
    </row>
    <row r="24" spans="1:15" ht="25" customHeight="1">
      <c r="A24" s="41" t="s">
        <v>362</v>
      </c>
      <c r="B24" s="41" t="s">
        <v>366</v>
      </c>
      <c r="C24" s="360" t="s">
        <v>270</v>
      </c>
      <c r="D24" s="360"/>
      <c r="E24" s="360"/>
      <c r="F24" s="360"/>
      <c r="G24" s="360" t="s">
        <v>275</v>
      </c>
      <c r="H24" s="360"/>
      <c r="I24" s="361" t="s">
        <v>203</v>
      </c>
      <c r="J24" s="361"/>
      <c r="K24" s="41" t="s">
        <v>202</v>
      </c>
      <c r="L24" s="47">
        <v>11.8</v>
      </c>
      <c r="M24" s="360">
        <v>26</v>
      </c>
      <c r="N24" s="360"/>
      <c r="O24" s="44" t="s">
        <v>367</v>
      </c>
    </row>
    <row r="25" spans="1:15" ht="25" customHeight="1">
      <c r="A25" s="39" t="s">
        <v>362</v>
      </c>
      <c r="B25" s="39" t="s">
        <v>273</v>
      </c>
      <c r="C25" s="358" t="s">
        <v>274</v>
      </c>
      <c r="D25" s="358"/>
      <c r="E25" s="358"/>
      <c r="F25" s="358"/>
      <c r="G25" s="358" t="s">
        <v>280</v>
      </c>
      <c r="H25" s="358"/>
      <c r="I25" s="359" t="s">
        <v>203</v>
      </c>
      <c r="J25" s="359"/>
      <c r="K25" s="39" t="s">
        <v>202</v>
      </c>
      <c r="L25" s="48">
        <v>12.9</v>
      </c>
      <c r="M25" s="358" t="s">
        <v>276</v>
      </c>
      <c r="N25" s="358"/>
      <c r="O25" s="43" t="s">
        <v>368</v>
      </c>
    </row>
    <row r="26" spans="1:15" ht="25" customHeight="1">
      <c r="A26" s="41" t="s">
        <v>362</v>
      </c>
      <c r="B26" s="41" t="s">
        <v>369</v>
      </c>
      <c r="C26" s="360" t="s">
        <v>279</v>
      </c>
      <c r="D26" s="360"/>
      <c r="E26" s="360"/>
      <c r="F26" s="360"/>
      <c r="G26" s="360" t="s">
        <v>285</v>
      </c>
      <c r="H26" s="360"/>
      <c r="I26" s="361" t="s">
        <v>216</v>
      </c>
      <c r="J26" s="361"/>
      <c r="K26" s="41" t="s">
        <v>202</v>
      </c>
      <c r="L26" s="47">
        <v>14.2</v>
      </c>
      <c r="M26" s="360" t="s">
        <v>281</v>
      </c>
      <c r="N26" s="360"/>
      <c r="O26" s="44" t="s">
        <v>370</v>
      </c>
    </row>
    <row r="27" spans="1:15" ht="25" customHeight="1">
      <c r="A27" s="39" t="s">
        <v>362</v>
      </c>
      <c r="B27" s="39" t="s">
        <v>371</v>
      </c>
      <c r="C27" s="358" t="s">
        <v>284</v>
      </c>
      <c r="D27" s="358"/>
      <c r="E27" s="358"/>
      <c r="F27" s="358"/>
      <c r="G27" s="358" t="s">
        <v>290</v>
      </c>
      <c r="H27" s="358"/>
      <c r="I27" s="359" t="s">
        <v>202</v>
      </c>
      <c r="J27" s="359"/>
      <c r="K27" s="39" t="s">
        <v>209</v>
      </c>
      <c r="L27" s="48">
        <v>15.6</v>
      </c>
      <c r="M27" s="358" t="s">
        <v>286</v>
      </c>
      <c r="N27" s="358"/>
      <c r="O27" s="43" t="s">
        <v>372</v>
      </c>
    </row>
    <row r="28" spans="1:15" ht="25" customHeight="1">
      <c r="A28" s="41" t="s">
        <v>362</v>
      </c>
      <c r="B28" s="41" t="s">
        <v>288</v>
      </c>
      <c r="C28" s="360" t="s">
        <v>289</v>
      </c>
      <c r="D28" s="360"/>
      <c r="E28" s="360"/>
      <c r="F28" s="360"/>
      <c r="G28" s="360" t="s">
        <v>295</v>
      </c>
      <c r="H28" s="360"/>
      <c r="I28" s="361" t="s">
        <v>202</v>
      </c>
      <c r="J28" s="361"/>
      <c r="K28" s="41" t="s">
        <v>373</v>
      </c>
      <c r="L28" s="47">
        <v>17.600000000000001</v>
      </c>
      <c r="M28" s="360" t="s">
        <v>291</v>
      </c>
      <c r="N28" s="360"/>
      <c r="O28" s="44" t="s">
        <v>374</v>
      </c>
    </row>
    <row r="29" spans="1:15" ht="25" customHeight="1">
      <c r="A29" s="39" t="s">
        <v>362</v>
      </c>
      <c r="B29" s="39" t="s">
        <v>293</v>
      </c>
      <c r="C29" s="358" t="s">
        <v>294</v>
      </c>
      <c r="D29" s="358"/>
      <c r="E29" s="358"/>
      <c r="F29" s="358"/>
      <c r="G29" s="358" t="s">
        <v>300</v>
      </c>
      <c r="H29" s="358"/>
      <c r="I29" s="359" t="s">
        <v>202</v>
      </c>
      <c r="J29" s="359"/>
      <c r="K29" s="39" t="s">
        <v>375</v>
      </c>
      <c r="L29" s="48">
        <v>21.6</v>
      </c>
      <c r="M29" s="358" t="s">
        <v>296</v>
      </c>
      <c r="N29" s="358"/>
      <c r="O29" s="43" t="s">
        <v>374</v>
      </c>
    </row>
    <row r="30" spans="1:15" ht="40" customHeight="1">
      <c r="A30" s="17" t="s">
        <v>376</v>
      </c>
      <c r="B30" s="17"/>
      <c r="C30" s="17"/>
      <c r="D30" s="17"/>
      <c r="E30" s="17"/>
      <c r="F30" s="17"/>
      <c r="H30" s="179"/>
      <c r="I30" s="179"/>
      <c r="J30" s="179"/>
      <c r="K30" s="179"/>
      <c r="L30" s="179"/>
      <c r="M30" s="179"/>
      <c r="N30" s="179"/>
    </row>
    <row r="31" spans="1:15" s="1" customFormat="1" ht="45" customHeight="1">
      <c r="A31" s="364" t="s">
        <v>377</v>
      </c>
      <c r="B31" s="364"/>
      <c r="C31" s="364"/>
      <c r="D31" s="364"/>
      <c r="E31" s="364"/>
      <c r="F31" s="364"/>
      <c r="G31" s="364"/>
      <c r="H31" s="364"/>
      <c r="I31" s="364"/>
      <c r="J31" s="364"/>
      <c r="K31" s="364"/>
      <c r="L31" s="364"/>
      <c r="M31" s="364"/>
      <c r="N31" s="364"/>
      <c r="O31" s="364"/>
    </row>
    <row r="32" spans="1:15" ht="35" customHeight="1">
      <c r="A32" s="30" t="s">
        <v>355</v>
      </c>
      <c r="B32" s="31"/>
      <c r="C32" s="31"/>
      <c r="D32" s="31"/>
      <c r="E32" s="31"/>
      <c r="F32" s="31"/>
      <c r="G32" s="32"/>
      <c r="H32" s="32"/>
      <c r="I32" s="32"/>
      <c r="J32" s="32"/>
      <c r="K32" s="32"/>
      <c r="L32" s="32"/>
      <c r="M32" s="32"/>
      <c r="N32" s="32"/>
      <c r="O32" s="32"/>
    </row>
    <row r="33" spans="1:15">
      <c r="A33" s="22"/>
      <c r="B33" s="22"/>
      <c r="C33" s="22"/>
      <c r="D33" s="22"/>
      <c r="E33" s="22"/>
      <c r="F33" s="22"/>
    </row>
    <row r="34" spans="1:15" ht="15">
      <c r="A34" s="4" t="s">
        <v>171</v>
      </c>
      <c r="B34" s="33"/>
      <c r="C34" s="33"/>
      <c r="D34" s="33"/>
      <c r="E34" s="33"/>
      <c r="F34" s="33"/>
    </row>
    <row r="35" spans="1:15">
      <c r="A35" s="2" t="s">
        <v>260</v>
      </c>
      <c r="B35" s="34"/>
      <c r="C35" s="34"/>
      <c r="D35" s="34"/>
      <c r="E35" s="34"/>
      <c r="F35" s="34"/>
    </row>
    <row r="36" spans="1:15">
      <c r="A36" s="2" t="s">
        <v>356</v>
      </c>
      <c r="B36" s="34"/>
      <c r="C36" s="34"/>
      <c r="D36" s="34"/>
      <c r="E36" s="34"/>
      <c r="F36" s="34"/>
    </row>
    <row r="37" spans="1:15">
      <c r="B37" s="34"/>
      <c r="C37" s="34"/>
      <c r="D37" s="34"/>
      <c r="E37" s="34"/>
      <c r="F37" s="34"/>
    </row>
    <row r="38" spans="1:15" s="1" customFormat="1" ht="15.5">
      <c r="A38" s="4" t="s">
        <v>174</v>
      </c>
      <c r="B38" s="4"/>
      <c r="C38" s="4"/>
      <c r="D38" s="4"/>
      <c r="E38" s="4"/>
      <c r="F38" s="4"/>
    </row>
    <row r="39" spans="1:15">
      <c r="A39" s="2" t="s">
        <v>358</v>
      </c>
      <c r="B39" s="34"/>
      <c r="C39" s="34"/>
      <c r="D39" s="34"/>
      <c r="E39" s="34"/>
      <c r="F39" s="34"/>
      <c r="G39" s="35"/>
      <c r="H39" s="35"/>
      <c r="I39" s="35"/>
      <c r="J39" s="35"/>
      <c r="K39" s="35"/>
      <c r="L39" s="35"/>
    </row>
    <row r="40" spans="1:15">
      <c r="B40" s="34"/>
      <c r="C40" s="34"/>
      <c r="D40" s="34"/>
      <c r="E40" s="34"/>
      <c r="F40" s="34"/>
      <c r="G40" s="35"/>
      <c r="H40" s="35"/>
      <c r="I40" s="35"/>
      <c r="J40" s="35"/>
      <c r="K40" s="35"/>
      <c r="L40" s="35"/>
    </row>
    <row r="41" spans="1:15" ht="15">
      <c r="A41" s="4" t="s">
        <v>176</v>
      </c>
      <c r="B41" s="33"/>
      <c r="C41" s="33"/>
      <c r="D41" s="33"/>
      <c r="E41" s="33"/>
      <c r="F41" s="33"/>
    </row>
    <row r="42" spans="1:15">
      <c r="A42" s="36" t="s">
        <v>359</v>
      </c>
      <c r="B42" s="37"/>
      <c r="C42" s="37"/>
      <c r="D42" s="37"/>
      <c r="E42" s="37"/>
      <c r="F42" s="37"/>
    </row>
    <row r="43" spans="1:15">
      <c r="A43" s="36" t="s">
        <v>236</v>
      </c>
      <c r="B43" s="37"/>
      <c r="C43" s="37"/>
      <c r="D43" s="37"/>
      <c r="E43" s="37"/>
      <c r="F43" s="37"/>
    </row>
    <row r="44" spans="1:15">
      <c r="A44" s="36"/>
      <c r="B44" s="37"/>
      <c r="C44" s="37"/>
      <c r="D44" s="37"/>
      <c r="E44" s="37"/>
      <c r="F44" s="37"/>
    </row>
    <row r="45" spans="1:15" ht="15">
      <c r="A45" s="4" t="s">
        <v>182</v>
      </c>
      <c r="B45" s="33"/>
      <c r="C45" s="33"/>
      <c r="D45" s="33"/>
      <c r="E45" s="33"/>
      <c r="F45" s="33"/>
    </row>
    <row r="47" spans="1:15" ht="42" customHeight="1">
      <c r="A47" s="193" t="s">
        <v>183</v>
      </c>
      <c r="B47" s="193"/>
      <c r="C47" s="193" t="s">
        <v>184</v>
      </c>
      <c r="D47" s="193"/>
      <c r="E47" s="193"/>
      <c r="F47" s="193"/>
      <c r="G47" s="193" t="s">
        <v>186</v>
      </c>
      <c r="H47" s="193"/>
      <c r="I47" s="193" t="s">
        <v>187</v>
      </c>
      <c r="J47" s="193"/>
      <c r="K47" s="193" t="s">
        <v>188</v>
      </c>
      <c r="L47" s="193" t="s">
        <v>360</v>
      </c>
      <c r="M47" s="193" t="s">
        <v>190</v>
      </c>
      <c r="N47" s="193"/>
      <c r="O47" s="193" t="s">
        <v>191</v>
      </c>
    </row>
    <row r="48" spans="1:15" ht="30" customHeight="1">
      <c r="A48" s="193"/>
      <c r="B48" s="193"/>
      <c r="C48" s="193" t="s">
        <v>240</v>
      </c>
      <c r="D48" s="193"/>
      <c r="E48" s="193"/>
      <c r="F48" s="193"/>
      <c r="G48" s="193"/>
      <c r="H48" s="193"/>
      <c r="I48" s="193"/>
      <c r="J48" s="193"/>
      <c r="K48" s="193"/>
      <c r="L48" s="193"/>
      <c r="M48" s="193"/>
      <c r="N48" s="193"/>
      <c r="O48" s="193"/>
    </row>
    <row r="49" spans="1:15">
      <c r="A49" s="38" t="s">
        <v>192</v>
      </c>
      <c r="B49" s="38" t="s">
        <v>193</v>
      </c>
      <c r="C49" s="193" t="s">
        <v>267</v>
      </c>
      <c r="D49" s="193"/>
      <c r="E49" s="193"/>
      <c r="F49" s="193"/>
      <c r="G49" s="193" t="s">
        <v>196</v>
      </c>
      <c r="H49" s="193"/>
      <c r="I49" s="193" t="s">
        <v>196</v>
      </c>
      <c r="J49" s="193"/>
      <c r="K49" s="38" t="s">
        <v>196</v>
      </c>
      <c r="L49" s="38" t="s">
        <v>196</v>
      </c>
      <c r="M49" s="193" t="s">
        <v>197</v>
      </c>
      <c r="N49" s="193"/>
      <c r="O49" s="38" t="s">
        <v>198</v>
      </c>
    </row>
    <row r="50" spans="1:15" ht="25" customHeight="1">
      <c r="A50" s="39" t="s">
        <v>378</v>
      </c>
      <c r="B50" s="39" t="s">
        <v>363</v>
      </c>
      <c r="C50" s="358" t="s">
        <v>364</v>
      </c>
      <c r="D50" s="358"/>
      <c r="E50" s="358"/>
      <c r="F50" s="358"/>
      <c r="G50" s="358" t="s">
        <v>271</v>
      </c>
      <c r="H50" s="358"/>
      <c r="I50" s="359" t="s">
        <v>200</v>
      </c>
      <c r="J50" s="359"/>
      <c r="K50" s="39" t="s">
        <v>97</v>
      </c>
      <c r="L50" s="48">
        <v>10.8</v>
      </c>
      <c r="M50" s="358">
        <v>39</v>
      </c>
      <c r="N50" s="358"/>
      <c r="O50" s="43" t="s">
        <v>379</v>
      </c>
    </row>
    <row r="51" spans="1:15" ht="25" customHeight="1">
      <c r="A51" s="41" t="s">
        <v>378</v>
      </c>
      <c r="B51" s="41" t="s">
        <v>366</v>
      </c>
      <c r="C51" s="360" t="s">
        <v>270</v>
      </c>
      <c r="D51" s="360"/>
      <c r="E51" s="360"/>
      <c r="F51" s="360"/>
      <c r="G51" s="360" t="s">
        <v>275</v>
      </c>
      <c r="H51" s="360"/>
      <c r="I51" s="361" t="s">
        <v>203</v>
      </c>
      <c r="J51" s="361"/>
      <c r="K51" s="41" t="s">
        <v>97</v>
      </c>
      <c r="L51" s="47">
        <v>11.8</v>
      </c>
      <c r="M51" s="360">
        <v>26</v>
      </c>
      <c r="N51" s="360"/>
      <c r="O51" s="44" t="s">
        <v>380</v>
      </c>
    </row>
    <row r="52" spans="1:15" ht="25" customHeight="1">
      <c r="A52" s="39" t="s">
        <v>378</v>
      </c>
      <c r="B52" s="39" t="s">
        <v>273</v>
      </c>
      <c r="C52" s="358" t="s">
        <v>274</v>
      </c>
      <c r="D52" s="358"/>
      <c r="E52" s="358"/>
      <c r="F52" s="358"/>
      <c r="G52" s="358" t="s">
        <v>280</v>
      </c>
      <c r="H52" s="358"/>
      <c r="I52" s="359" t="s">
        <v>203</v>
      </c>
      <c r="J52" s="359"/>
      <c r="K52" s="39" t="s">
        <v>97</v>
      </c>
      <c r="L52" s="48">
        <v>12.9</v>
      </c>
      <c r="M52" s="358" t="s">
        <v>276</v>
      </c>
      <c r="N52" s="358"/>
      <c r="O52" s="43" t="s">
        <v>381</v>
      </c>
    </row>
    <row r="53" spans="1:15" ht="25" customHeight="1">
      <c r="A53" s="41" t="s">
        <v>378</v>
      </c>
      <c r="B53" s="41" t="s">
        <v>369</v>
      </c>
      <c r="C53" s="360" t="s">
        <v>279</v>
      </c>
      <c r="D53" s="360"/>
      <c r="E53" s="360"/>
      <c r="F53" s="360"/>
      <c r="G53" s="360" t="s">
        <v>285</v>
      </c>
      <c r="H53" s="360"/>
      <c r="I53" s="361" t="s">
        <v>216</v>
      </c>
      <c r="J53" s="361"/>
      <c r="K53" s="41" t="s">
        <v>97</v>
      </c>
      <c r="L53" s="47">
        <v>14.2</v>
      </c>
      <c r="M53" s="360" t="s">
        <v>281</v>
      </c>
      <c r="N53" s="360"/>
      <c r="O53" s="44" t="s">
        <v>382</v>
      </c>
    </row>
    <row r="54" spans="1:15" ht="25" customHeight="1">
      <c r="A54" s="39" t="s">
        <v>378</v>
      </c>
      <c r="B54" s="39" t="s">
        <v>371</v>
      </c>
      <c r="C54" s="358" t="s">
        <v>284</v>
      </c>
      <c r="D54" s="358"/>
      <c r="E54" s="358"/>
      <c r="F54" s="358"/>
      <c r="G54" s="358" t="s">
        <v>290</v>
      </c>
      <c r="H54" s="358"/>
      <c r="I54" s="359" t="s">
        <v>202</v>
      </c>
      <c r="J54" s="359"/>
      <c r="K54" s="39" t="s">
        <v>97</v>
      </c>
      <c r="L54" s="48">
        <v>15.6</v>
      </c>
      <c r="M54" s="358" t="s">
        <v>286</v>
      </c>
      <c r="N54" s="358"/>
      <c r="O54" s="43" t="s">
        <v>323</v>
      </c>
    </row>
    <row r="55" spans="1:15" ht="25" customHeight="1">
      <c r="A55" s="41" t="s">
        <v>378</v>
      </c>
      <c r="B55" s="41" t="s">
        <v>288</v>
      </c>
      <c r="C55" s="360" t="s">
        <v>289</v>
      </c>
      <c r="D55" s="360"/>
      <c r="E55" s="360"/>
      <c r="F55" s="360"/>
      <c r="G55" s="360" t="s">
        <v>295</v>
      </c>
      <c r="H55" s="360"/>
      <c r="I55" s="361" t="s">
        <v>202</v>
      </c>
      <c r="J55" s="361"/>
      <c r="K55" s="41" t="s">
        <v>97</v>
      </c>
      <c r="L55" s="47">
        <v>17.600000000000001</v>
      </c>
      <c r="M55" s="360" t="s">
        <v>291</v>
      </c>
      <c r="N55" s="360"/>
      <c r="O55" s="44" t="s">
        <v>326</v>
      </c>
    </row>
    <row r="56" spans="1:15" ht="25" customHeight="1">
      <c r="A56" s="65" t="s">
        <v>378</v>
      </c>
      <c r="B56" s="65" t="s">
        <v>293</v>
      </c>
      <c r="C56" s="368" t="s">
        <v>294</v>
      </c>
      <c r="D56" s="369"/>
      <c r="E56" s="369"/>
      <c r="F56" s="370"/>
      <c r="G56" s="368" t="s">
        <v>300</v>
      </c>
      <c r="H56" s="370"/>
      <c r="I56" s="371" t="s">
        <v>202</v>
      </c>
      <c r="J56" s="372"/>
      <c r="K56" s="65" t="s">
        <v>97</v>
      </c>
      <c r="L56" s="66">
        <v>21.6</v>
      </c>
      <c r="M56" s="368" t="s">
        <v>296</v>
      </c>
      <c r="N56" s="370"/>
      <c r="O56" s="67" t="s">
        <v>383</v>
      </c>
    </row>
    <row r="60" spans="1:15" ht="30" customHeight="1">
      <c r="A60" s="12"/>
      <c r="B60" s="13" t="s">
        <v>7</v>
      </c>
      <c r="C60" s="14"/>
      <c r="D60" s="14"/>
      <c r="E60" s="14"/>
      <c r="F60" s="14"/>
      <c r="G60" s="14"/>
      <c r="H60" s="14"/>
      <c r="I60" s="14"/>
      <c r="J60" s="14"/>
      <c r="K60" s="14"/>
      <c r="L60" s="14"/>
      <c r="M60" s="14"/>
      <c r="N60" s="14"/>
      <c r="O60" s="16">
        <v>18</v>
      </c>
    </row>
  </sheetData>
  <mergeCells count="86">
    <mergeCell ref="H1:N1"/>
    <mergeCell ref="A2:O2"/>
    <mergeCell ref="C20:F20"/>
    <mergeCell ref="C21:F21"/>
    <mergeCell ref="C22:F22"/>
    <mergeCell ref="G22:H22"/>
    <mergeCell ref="I22:J22"/>
    <mergeCell ref="M22:N22"/>
    <mergeCell ref="O20:O21"/>
    <mergeCell ref="A20:B21"/>
    <mergeCell ref="C23:F23"/>
    <mergeCell ref="G23:H23"/>
    <mergeCell ref="I23:J23"/>
    <mergeCell ref="M23:N23"/>
    <mergeCell ref="C24:F24"/>
    <mergeCell ref="G24:H24"/>
    <mergeCell ref="I24:J24"/>
    <mergeCell ref="M24:N24"/>
    <mergeCell ref="C25:F25"/>
    <mergeCell ref="G25:H25"/>
    <mergeCell ref="I25:J25"/>
    <mergeCell ref="M25:N25"/>
    <mergeCell ref="C26:F26"/>
    <mergeCell ref="G26:H26"/>
    <mergeCell ref="I26:J26"/>
    <mergeCell ref="M26:N26"/>
    <mergeCell ref="C27:F27"/>
    <mergeCell ref="G27:H27"/>
    <mergeCell ref="I27:J27"/>
    <mergeCell ref="M27:N27"/>
    <mergeCell ref="C28:F28"/>
    <mergeCell ref="G28:H28"/>
    <mergeCell ref="I28:J28"/>
    <mergeCell ref="M28:N28"/>
    <mergeCell ref="C29:F29"/>
    <mergeCell ref="G29:H29"/>
    <mergeCell ref="I29:J29"/>
    <mergeCell ref="M29:N29"/>
    <mergeCell ref="H30:N30"/>
    <mergeCell ref="A31:O31"/>
    <mergeCell ref="C47:F47"/>
    <mergeCell ref="C48:F48"/>
    <mergeCell ref="C49:F49"/>
    <mergeCell ref="G49:H49"/>
    <mergeCell ref="I49:J49"/>
    <mergeCell ref="M49:N49"/>
    <mergeCell ref="O47:O48"/>
    <mergeCell ref="A47:B48"/>
    <mergeCell ref="C50:F50"/>
    <mergeCell ref="G50:H50"/>
    <mergeCell ref="I50:J50"/>
    <mergeCell ref="M50:N50"/>
    <mergeCell ref="C51:F51"/>
    <mergeCell ref="G51:H51"/>
    <mergeCell ref="I51:J51"/>
    <mergeCell ref="M51:N51"/>
    <mergeCell ref="C52:F52"/>
    <mergeCell ref="G52:H52"/>
    <mergeCell ref="I52:J52"/>
    <mergeCell ref="M52:N52"/>
    <mergeCell ref="C53:F53"/>
    <mergeCell ref="G53:H53"/>
    <mergeCell ref="I53:J53"/>
    <mergeCell ref="M53:N53"/>
    <mergeCell ref="I54:J54"/>
    <mergeCell ref="M54:N54"/>
    <mergeCell ref="C55:F55"/>
    <mergeCell ref="G55:H55"/>
    <mergeCell ref="I55:J55"/>
    <mergeCell ref="M55:N55"/>
    <mergeCell ref="C56:F56"/>
    <mergeCell ref="G56:H56"/>
    <mergeCell ref="I56:J56"/>
    <mergeCell ref="M56:N56"/>
    <mergeCell ref="K20:K21"/>
    <mergeCell ref="K47:K48"/>
    <mergeCell ref="L20:L21"/>
    <mergeCell ref="L47:L48"/>
    <mergeCell ref="G20:H21"/>
    <mergeCell ref="I20:J21"/>
    <mergeCell ref="M20:N21"/>
    <mergeCell ref="G47:H48"/>
    <mergeCell ref="I47:J48"/>
    <mergeCell ref="M47:N48"/>
    <mergeCell ref="C54:F54"/>
    <mergeCell ref="G54:H54"/>
  </mergeCells>
  <hyperlinks>
    <hyperlink ref="B60" r:id="rId1" tooltip="http://www.Z43-cable.vn" xr:uid="{00000000-0004-0000-0E00-000000000000}"/>
  </hyperlinks>
  <pageMargins left="0.5" right="0.5" top="0.3" bottom="0.15" header="0" footer="0.3"/>
  <pageSetup paperSize="9" scale="64" orientation="portrait" r:id="rId2"/>
  <colBreaks count="1" manualBreakCount="1">
    <brk id="15" max="83" man="1"/>
  </colBreaks>
  <drawing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O67"/>
  <sheetViews>
    <sheetView view="pageBreakPreview" topLeftCell="A14" zoomScale="85" zoomScaleNormal="115" workbookViewId="0">
      <selection activeCell="I35" sqref="I35:J35"/>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384</v>
      </c>
      <c r="B1" s="17"/>
      <c r="C1" s="17"/>
      <c r="D1" s="17"/>
      <c r="E1" s="17"/>
      <c r="F1" s="17"/>
      <c r="H1" s="179" t="s">
        <v>1</v>
      </c>
      <c r="I1" s="179"/>
      <c r="J1" s="179"/>
      <c r="K1" s="179"/>
      <c r="L1" s="179"/>
      <c r="M1" s="179"/>
      <c r="N1" s="179"/>
    </row>
    <row r="2" spans="1:15" s="1" customFormat="1" ht="45" customHeight="1">
      <c r="A2" s="364" t="s">
        <v>385</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386</v>
      </c>
      <c r="B4" s="31"/>
      <c r="C4" s="31"/>
      <c r="D4" s="31"/>
      <c r="E4" s="31"/>
      <c r="F4" s="31"/>
      <c r="G4" s="32"/>
      <c r="H4" s="32"/>
      <c r="I4" s="32"/>
      <c r="J4" s="32"/>
      <c r="K4" s="32"/>
      <c r="L4" s="32"/>
      <c r="M4" s="32"/>
      <c r="N4" s="32"/>
      <c r="O4" s="32"/>
    </row>
    <row r="5" spans="1:15">
      <c r="A5" s="22"/>
      <c r="B5" s="22"/>
      <c r="C5" s="22"/>
      <c r="D5" s="22"/>
      <c r="E5" s="22"/>
      <c r="F5" s="22"/>
    </row>
    <row r="6" spans="1:15" ht="15">
      <c r="A6" s="4" t="s">
        <v>387</v>
      </c>
      <c r="B6" s="33"/>
      <c r="C6" s="33"/>
      <c r="D6" s="33"/>
      <c r="E6" s="33"/>
      <c r="F6" s="33"/>
    </row>
    <row r="7" spans="1:15">
      <c r="A7" s="2" t="s">
        <v>388</v>
      </c>
      <c r="B7" s="34"/>
      <c r="C7" s="34"/>
      <c r="D7" s="34"/>
      <c r="E7" s="34"/>
      <c r="F7" s="34"/>
    </row>
    <row r="8" spans="1:15">
      <c r="B8" s="34"/>
      <c r="C8" s="34"/>
      <c r="D8" s="34"/>
      <c r="E8" s="34"/>
      <c r="F8" s="34"/>
    </row>
    <row r="9" spans="1:15">
      <c r="B9" s="34"/>
      <c r="C9" s="34"/>
      <c r="D9" s="34"/>
      <c r="E9" s="34"/>
      <c r="F9" s="34"/>
    </row>
    <row r="10" spans="1:15">
      <c r="B10" s="34"/>
      <c r="C10" s="34"/>
      <c r="D10" s="34"/>
      <c r="E10" s="34"/>
      <c r="F10" s="34"/>
    </row>
    <row r="12" spans="1:15" s="1" customFormat="1" ht="15.5">
      <c r="A12" s="4"/>
      <c r="B12" s="4"/>
      <c r="C12" s="4"/>
      <c r="D12" s="4"/>
      <c r="E12" s="4"/>
      <c r="F12" s="4"/>
    </row>
    <row r="13" spans="1:15">
      <c r="B13" s="34"/>
      <c r="C13" s="34"/>
      <c r="D13" s="34"/>
      <c r="E13" s="34"/>
      <c r="F13" s="34"/>
      <c r="G13" s="35"/>
      <c r="H13" s="35"/>
      <c r="I13" s="35"/>
      <c r="J13" s="35"/>
      <c r="K13" s="35"/>
      <c r="L13" s="35"/>
    </row>
    <row r="14" spans="1:15" ht="15">
      <c r="A14" s="4" t="s">
        <v>176</v>
      </c>
      <c r="B14" s="33"/>
      <c r="C14" s="33"/>
      <c r="D14" s="33"/>
      <c r="E14" s="33"/>
      <c r="F14" s="33"/>
    </row>
    <row r="15" spans="1:15">
      <c r="A15" s="36" t="s">
        <v>389</v>
      </c>
      <c r="B15" s="37"/>
      <c r="C15" s="37"/>
      <c r="D15" s="37"/>
      <c r="E15" s="37"/>
      <c r="F15" s="37"/>
    </row>
    <row r="16" spans="1:15">
      <c r="A16" s="36"/>
      <c r="B16" s="37"/>
      <c r="C16" s="37"/>
      <c r="D16" s="37"/>
      <c r="E16" s="37"/>
      <c r="F16" s="37"/>
    </row>
    <row r="17" spans="1:15" ht="15">
      <c r="A17" s="4" t="s">
        <v>182</v>
      </c>
      <c r="B17" s="33"/>
      <c r="C17" s="33"/>
      <c r="D17" s="33"/>
      <c r="E17" s="33"/>
      <c r="F17" s="33"/>
    </row>
    <row r="19" spans="1:15" ht="42" customHeight="1">
      <c r="A19" s="193" t="s">
        <v>183</v>
      </c>
      <c r="B19" s="193"/>
      <c r="C19" s="193" t="s">
        <v>184</v>
      </c>
      <c r="D19" s="193"/>
      <c r="E19" s="193"/>
      <c r="F19" s="193"/>
      <c r="G19" s="193" t="s">
        <v>186</v>
      </c>
      <c r="H19" s="193"/>
      <c r="I19" s="193" t="s">
        <v>390</v>
      </c>
      <c r="J19" s="193"/>
      <c r="K19" s="193" t="s">
        <v>391</v>
      </c>
      <c r="L19" s="193"/>
      <c r="M19" s="193" t="s">
        <v>190</v>
      </c>
      <c r="N19" s="193"/>
      <c r="O19" s="193" t="s">
        <v>191</v>
      </c>
    </row>
    <row r="20" spans="1:15" ht="30" customHeight="1">
      <c r="A20" s="193"/>
      <c r="B20" s="193"/>
      <c r="C20" s="193" t="s">
        <v>240</v>
      </c>
      <c r="D20" s="193"/>
      <c r="E20" s="193"/>
      <c r="F20" s="193"/>
      <c r="G20" s="193"/>
      <c r="H20" s="193"/>
      <c r="I20" s="193"/>
      <c r="J20" s="193"/>
      <c r="K20" s="193"/>
      <c r="L20" s="193"/>
      <c r="M20" s="193"/>
      <c r="N20" s="193"/>
      <c r="O20" s="193"/>
    </row>
    <row r="21" spans="1:15">
      <c r="A21" s="193" t="s">
        <v>193</v>
      </c>
      <c r="B21" s="193"/>
      <c r="C21" s="193" t="s">
        <v>194</v>
      </c>
      <c r="D21" s="193"/>
      <c r="E21" s="193" t="s">
        <v>196</v>
      </c>
      <c r="F21" s="365"/>
      <c r="G21" s="193" t="s">
        <v>196</v>
      </c>
      <c r="H21" s="193"/>
      <c r="I21" s="193" t="s">
        <v>392</v>
      </c>
      <c r="J21" s="193"/>
      <c r="K21" s="193" t="s">
        <v>96</v>
      </c>
      <c r="L21" s="193"/>
      <c r="M21" s="193" t="s">
        <v>197</v>
      </c>
      <c r="N21" s="193"/>
      <c r="O21" s="38" t="s">
        <v>198</v>
      </c>
    </row>
    <row r="22" spans="1:15" ht="25" customHeight="1">
      <c r="A22" s="39" t="s">
        <v>393</v>
      </c>
      <c r="B22" s="39">
        <v>6</v>
      </c>
      <c r="C22" s="358">
        <v>7</v>
      </c>
      <c r="D22" s="358"/>
      <c r="E22" s="358" t="s">
        <v>394</v>
      </c>
      <c r="F22" s="358"/>
      <c r="G22" s="358">
        <v>3.1</v>
      </c>
      <c r="H22" s="358"/>
      <c r="I22" s="358">
        <v>2340</v>
      </c>
      <c r="J22" s="358"/>
      <c r="K22" s="358">
        <v>74</v>
      </c>
      <c r="L22" s="358"/>
      <c r="M22" s="358">
        <v>3.08</v>
      </c>
      <c r="N22" s="358"/>
      <c r="O22" s="43" t="s">
        <v>395</v>
      </c>
    </row>
    <row r="23" spans="1:15" ht="25" customHeight="1">
      <c r="A23" s="41" t="s">
        <v>393</v>
      </c>
      <c r="B23" s="41">
        <v>10</v>
      </c>
      <c r="C23" s="360">
        <v>7</v>
      </c>
      <c r="D23" s="360"/>
      <c r="E23" s="360" t="s">
        <v>396</v>
      </c>
      <c r="F23" s="360"/>
      <c r="G23" s="360">
        <v>4.05</v>
      </c>
      <c r="H23" s="360"/>
      <c r="I23" s="360">
        <v>3758</v>
      </c>
      <c r="J23" s="360"/>
      <c r="K23" s="360">
        <v>102</v>
      </c>
      <c r="L23" s="360"/>
      <c r="M23" s="360">
        <v>1.83</v>
      </c>
      <c r="N23" s="360"/>
      <c r="O23" s="44">
        <v>89</v>
      </c>
    </row>
    <row r="24" spans="1:15" ht="25" customHeight="1">
      <c r="A24" s="39" t="s">
        <v>397</v>
      </c>
      <c r="B24" s="39">
        <v>16</v>
      </c>
      <c r="C24" s="358">
        <v>7</v>
      </c>
      <c r="D24" s="358"/>
      <c r="E24" s="358" t="s">
        <v>398</v>
      </c>
      <c r="F24" s="358"/>
      <c r="G24" s="358" t="s">
        <v>399</v>
      </c>
      <c r="H24" s="358"/>
      <c r="I24" s="358">
        <v>6031</v>
      </c>
      <c r="J24" s="358"/>
      <c r="K24" s="358">
        <v>136</v>
      </c>
      <c r="L24" s="358"/>
      <c r="M24" s="358">
        <v>1.1499999999999999</v>
      </c>
      <c r="N24" s="358"/>
      <c r="O24" s="43" t="s">
        <v>400</v>
      </c>
    </row>
    <row r="25" spans="1:15" ht="25" customHeight="1">
      <c r="A25" s="41" t="s">
        <v>397</v>
      </c>
      <c r="B25" s="41">
        <v>25</v>
      </c>
      <c r="C25" s="360">
        <v>7</v>
      </c>
      <c r="D25" s="360"/>
      <c r="E25" s="360" t="s">
        <v>398</v>
      </c>
      <c r="F25" s="360"/>
      <c r="G25" s="360" t="s">
        <v>401</v>
      </c>
      <c r="H25" s="360"/>
      <c r="I25" s="360">
        <v>9463</v>
      </c>
      <c r="J25" s="360"/>
      <c r="K25" s="360">
        <v>182</v>
      </c>
      <c r="L25" s="360"/>
      <c r="M25" s="360">
        <v>0.72699999999999998</v>
      </c>
      <c r="N25" s="360"/>
      <c r="O25" s="44" t="s">
        <v>402</v>
      </c>
    </row>
    <row r="26" spans="1:15" ht="25" customHeight="1">
      <c r="A26" s="39" t="s">
        <v>397</v>
      </c>
      <c r="B26" s="39">
        <v>35</v>
      </c>
      <c r="C26" s="358">
        <v>7</v>
      </c>
      <c r="D26" s="358"/>
      <c r="E26" s="358" t="s">
        <v>398</v>
      </c>
      <c r="F26" s="358"/>
      <c r="G26" s="358" t="s">
        <v>403</v>
      </c>
      <c r="H26" s="358"/>
      <c r="I26" s="358">
        <v>13141</v>
      </c>
      <c r="J26" s="358"/>
      <c r="K26" s="358">
        <v>225</v>
      </c>
      <c r="L26" s="358"/>
      <c r="M26" s="358">
        <v>0.52400000000000002</v>
      </c>
      <c r="N26" s="358"/>
      <c r="O26" s="43" t="s">
        <v>404</v>
      </c>
    </row>
    <row r="27" spans="1:15" ht="25" customHeight="1">
      <c r="A27" s="41" t="s">
        <v>397</v>
      </c>
      <c r="B27" s="41">
        <v>50</v>
      </c>
      <c r="C27" s="360">
        <v>7</v>
      </c>
      <c r="D27" s="360"/>
      <c r="E27" s="360" t="s">
        <v>398</v>
      </c>
      <c r="F27" s="360"/>
      <c r="G27" s="360" t="s">
        <v>405</v>
      </c>
      <c r="H27" s="360"/>
      <c r="I27" s="360">
        <v>17455</v>
      </c>
      <c r="J27" s="360"/>
      <c r="K27" s="360">
        <v>281</v>
      </c>
      <c r="L27" s="360"/>
      <c r="M27" s="360">
        <v>0.38700000000000001</v>
      </c>
      <c r="N27" s="360"/>
      <c r="O27" s="44" t="s">
        <v>406</v>
      </c>
    </row>
    <row r="28" spans="1:15" ht="25" customHeight="1">
      <c r="A28" s="39" t="s">
        <v>397</v>
      </c>
      <c r="B28" s="39">
        <v>70</v>
      </c>
      <c r="C28" s="358">
        <v>19</v>
      </c>
      <c r="D28" s="358"/>
      <c r="E28" s="358" t="s">
        <v>398</v>
      </c>
      <c r="F28" s="358"/>
      <c r="G28" s="358" t="s">
        <v>407</v>
      </c>
      <c r="H28" s="358"/>
      <c r="I28" s="358">
        <v>27115</v>
      </c>
      <c r="J28" s="358"/>
      <c r="K28" s="358">
        <v>343</v>
      </c>
      <c r="L28" s="358"/>
      <c r="M28" s="358">
        <v>0.26800000000000002</v>
      </c>
      <c r="N28" s="358"/>
      <c r="O28" s="43">
        <v>591</v>
      </c>
    </row>
    <row r="29" spans="1:15" ht="25" customHeight="1">
      <c r="A29" s="41" t="s">
        <v>397</v>
      </c>
      <c r="B29" s="41">
        <v>95</v>
      </c>
      <c r="C29" s="360">
        <v>19</v>
      </c>
      <c r="D29" s="360"/>
      <c r="E29" s="360" t="s">
        <v>398</v>
      </c>
      <c r="F29" s="360"/>
      <c r="G29" s="360" t="s">
        <v>408</v>
      </c>
      <c r="H29" s="360"/>
      <c r="I29" s="360">
        <v>37637</v>
      </c>
      <c r="J29" s="360"/>
      <c r="K29" s="360">
        <v>426</v>
      </c>
      <c r="L29" s="360"/>
      <c r="M29" s="360">
        <v>0.193</v>
      </c>
      <c r="N29" s="360"/>
      <c r="O29" s="44">
        <v>823</v>
      </c>
    </row>
    <row r="30" spans="1:15" ht="25" customHeight="1">
      <c r="A30" s="39" t="s">
        <v>397</v>
      </c>
      <c r="B30" s="39">
        <v>120</v>
      </c>
      <c r="C30" s="358">
        <v>19</v>
      </c>
      <c r="D30" s="358"/>
      <c r="E30" s="358" t="s">
        <v>398</v>
      </c>
      <c r="F30" s="358"/>
      <c r="G30" s="358" t="s">
        <v>409</v>
      </c>
      <c r="H30" s="358"/>
      <c r="I30" s="358">
        <v>46845</v>
      </c>
      <c r="J30" s="358"/>
      <c r="K30" s="358">
        <v>491</v>
      </c>
      <c r="L30" s="358"/>
      <c r="M30" s="358">
        <v>0.153</v>
      </c>
      <c r="N30" s="358"/>
      <c r="O30" s="43" t="s">
        <v>410</v>
      </c>
    </row>
    <row r="31" spans="1:15" ht="25" customHeight="1">
      <c r="A31" s="41" t="s">
        <v>397</v>
      </c>
      <c r="B31" s="41">
        <v>150</v>
      </c>
      <c r="C31" s="360">
        <v>37</v>
      </c>
      <c r="D31" s="360"/>
      <c r="E31" s="360" t="s">
        <v>398</v>
      </c>
      <c r="F31" s="360"/>
      <c r="G31" s="360" t="s">
        <v>411</v>
      </c>
      <c r="H31" s="360"/>
      <c r="I31" s="360">
        <v>55151</v>
      </c>
      <c r="J31" s="360"/>
      <c r="K31" s="360">
        <v>570</v>
      </c>
      <c r="L31" s="360"/>
      <c r="M31" s="360">
        <v>0.124</v>
      </c>
      <c r="N31" s="360"/>
      <c r="O31" s="44" t="s">
        <v>412</v>
      </c>
    </row>
    <row r="32" spans="1:15" ht="25" customHeight="1">
      <c r="A32" s="39" t="s">
        <v>397</v>
      </c>
      <c r="B32" s="39">
        <v>185</v>
      </c>
      <c r="C32" s="358">
        <v>37</v>
      </c>
      <c r="D32" s="358"/>
      <c r="E32" s="358" t="s">
        <v>398</v>
      </c>
      <c r="F32" s="358"/>
      <c r="G32" s="358" t="s">
        <v>413</v>
      </c>
      <c r="H32" s="358"/>
      <c r="I32" s="358">
        <v>73303</v>
      </c>
      <c r="J32" s="358"/>
      <c r="K32" s="358">
        <v>655</v>
      </c>
      <c r="L32" s="358"/>
      <c r="M32" s="358">
        <v>9.9099999999999994E-2</v>
      </c>
      <c r="N32" s="358"/>
      <c r="O32" s="43" t="s">
        <v>414</v>
      </c>
    </row>
    <row r="33" spans="1:15" ht="25" customHeight="1">
      <c r="A33" s="41" t="s">
        <v>397</v>
      </c>
      <c r="B33" s="41">
        <v>240</v>
      </c>
      <c r="C33" s="360">
        <v>37</v>
      </c>
      <c r="D33" s="360"/>
      <c r="E33" s="360" t="s">
        <v>398</v>
      </c>
      <c r="F33" s="360"/>
      <c r="G33" s="360" t="s">
        <v>415</v>
      </c>
      <c r="H33" s="360"/>
      <c r="I33" s="360">
        <v>93837</v>
      </c>
      <c r="J33" s="360"/>
      <c r="K33" s="360">
        <v>756</v>
      </c>
      <c r="L33" s="360"/>
      <c r="M33" s="360">
        <v>7.5399999999999995E-2</v>
      </c>
      <c r="N33" s="360"/>
      <c r="O33" s="44" t="s">
        <v>416</v>
      </c>
    </row>
    <row r="34" spans="1:15" ht="25" customHeight="1">
      <c r="A34" s="39" t="s">
        <v>397</v>
      </c>
      <c r="B34" s="39">
        <v>300</v>
      </c>
      <c r="C34" s="358">
        <v>37</v>
      </c>
      <c r="D34" s="358"/>
      <c r="E34" s="358" t="s">
        <v>398</v>
      </c>
      <c r="F34" s="358"/>
      <c r="G34" s="358" t="s">
        <v>417</v>
      </c>
      <c r="H34" s="358"/>
      <c r="I34" s="358">
        <v>107422</v>
      </c>
      <c r="J34" s="358"/>
      <c r="K34" s="358">
        <v>878</v>
      </c>
      <c r="L34" s="358"/>
      <c r="M34" s="358">
        <v>6.0100000000000001E-2</v>
      </c>
      <c r="N34" s="358"/>
      <c r="O34" s="43" t="s">
        <v>418</v>
      </c>
    </row>
    <row r="35" spans="1:15" ht="25" customHeight="1">
      <c r="A35" s="41" t="s">
        <v>397</v>
      </c>
      <c r="B35" s="41">
        <v>400</v>
      </c>
      <c r="C35" s="360">
        <v>61</v>
      </c>
      <c r="D35" s="360"/>
      <c r="E35" s="360" t="s">
        <v>398</v>
      </c>
      <c r="F35" s="360"/>
      <c r="G35" s="360" t="s">
        <v>419</v>
      </c>
      <c r="H35" s="360"/>
      <c r="I35" s="360">
        <v>144988</v>
      </c>
      <c r="J35" s="360"/>
      <c r="K35" s="360">
        <v>1069</v>
      </c>
      <c r="L35" s="360"/>
      <c r="M35" s="360">
        <v>6.0100000000000001E-2</v>
      </c>
      <c r="N35" s="360"/>
      <c r="O35" s="44" t="s">
        <v>420</v>
      </c>
    </row>
    <row r="67" spans="1:15" ht="30" customHeight="1">
      <c r="A67" s="12"/>
      <c r="B67" s="13" t="s">
        <v>7</v>
      </c>
      <c r="C67" s="14"/>
      <c r="D67" s="14"/>
      <c r="E67" s="14"/>
      <c r="F67" s="14"/>
      <c r="G67" s="14"/>
      <c r="H67" s="14"/>
      <c r="I67" s="14"/>
      <c r="J67" s="14"/>
      <c r="K67" s="14"/>
      <c r="L67" s="14"/>
      <c r="M67" s="14"/>
      <c r="N67" s="14"/>
      <c r="O67" s="16">
        <v>19</v>
      </c>
    </row>
  </sheetData>
  <mergeCells count="101">
    <mergeCell ref="H1:N1"/>
    <mergeCell ref="A2:O2"/>
    <mergeCell ref="C19:F19"/>
    <mergeCell ref="C20:F20"/>
    <mergeCell ref="A21:B21"/>
    <mergeCell ref="C21:D21"/>
    <mergeCell ref="E21:F21"/>
    <mergeCell ref="G21:H21"/>
    <mergeCell ref="I21:J21"/>
    <mergeCell ref="K21:L21"/>
    <mergeCell ref="M21:N21"/>
    <mergeCell ref="O19:O20"/>
    <mergeCell ref="A19:B20"/>
    <mergeCell ref="G19:H20"/>
    <mergeCell ref="I19:J20"/>
    <mergeCell ref="K19:L20"/>
    <mergeCell ref="M19:N20"/>
    <mergeCell ref="C22:D22"/>
    <mergeCell ref="E22:F22"/>
    <mergeCell ref="G22:H22"/>
    <mergeCell ref="I22:J22"/>
    <mergeCell ref="K22:L22"/>
    <mergeCell ref="M22:N22"/>
    <mergeCell ref="C23:D23"/>
    <mergeCell ref="E23:F23"/>
    <mergeCell ref="G23:H23"/>
    <mergeCell ref="I23:J23"/>
    <mergeCell ref="K23:L23"/>
    <mergeCell ref="M23:N23"/>
    <mergeCell ref="C24:D24"/>
    <mergeCell ref="E24:F24"/>
    <mergeCell ref="G24:H24"/>
    <mergeCell ref="I24:J24"/>
    <mergeCell ref="K24:L24"/>
    <mergeCell ref="M24:N24"/>
    <mergeCell ref="C25:D25"/>
    <mergeCell ref="E25:F25"/>
    <mergeCell ref="G25:H25"/>
    <mergeCell ref="I25:J25"/>
    <mergeCell ref="K25:L25"/>
    <mergeCell ref="M25:N25"/>
    <mergeCell ref="C26:D26"/>
    <mergeCell ref="E26:F26"/>
    <mergeCell ref="G26:H26"/>
    <mergeCell ref="I26:J26"/>
    <mergeCell ref="K26:L26"/>
    <mergeCell ref="M26:N26"/>
    <mergeCell ref="C27:D27"/>
    <mergeCell ref="E27:F27"/>
    <mergeCell ref="G27:H27"/>
    <mergeCell ref="I27:J27"/>
    <mergeCell ref="K27:L27"/>
    <mergeCell ref="M27:N27"/>
    <mergeCell ref="C28:D28"/>
    <mergeCell ref="E28:F28"/>
    <mergeCell ref="G28:H28"/>
    <mergeCell ref="I28:J28"/>
    <mergeCell ref="K28:L28"/>
    <mergeCell ref="M28:N28"/>
    <mergeCell ref="C29:D29"/>
    <mergeCell ref="E29:F29"/>
    <mergeCell ref="G29:H29"/>
    <mergeCell ref="I29:J29"/>
    <mergeCell ref="K29:L29"/>
    <mergeCell ref="M29:N29"/>
    <mergeCell ref="C30:D30"/>
    <mergeCell ref="E30:F30"/>
    <mergeCell ref="G30:H30"/>
    <mergeCell ref="I30:J30"/>
    <mergeCell ref="K30:L30"/>
    <mergeCell ref="M30:N30"/>
    <mergeCell ref="C31:D31"/>
    <mergeCell ref="E31:F31"/>
    <mergeCell ref="G31:H31"/>
    <mergeCell ref="I31:J31"/>
    <mergeCell ref="K31:L31"/>
    <mergeCell ref="M31:N31"/>
    <mergeCell ref="C32:D32"/>
    <mergeCell ref="E32:F32"/>
    <mergeCell ref="G32:H32"/>
    <mergeCell ref="I32:J32"/>
    <mergeCell ref="K32:L32"/>
    <mergeCell ref="M32:N32"/>
    <mergeCell ref="C33:D33"/>
    <mergeCell ref="E33:F33"/>
    <mergeCell ref="G33:H33"/>
    <mergeCell ref="I33:J33"/>
    <mergeCell ref="K33:L33"/>
    <mergeCell ref="M33:N33"/>
    <mergeCell ref="C34:D34"/>
    <mergeCell ref="E34:F34"/>
    <mergeCell ref="G34:H34"/>
    <mergeCell ref="I34:J34"/>
    <mergeCell ref="K34:L34"/>
    <mergeCell ref="M34:N34"/>
    <mergeCell ref="C35:D35"/>
    <mergeCell ref="E35:F35"/>
    <mergeCell ref="G35:H35"/>
    <mergeCell ref="I35:J35"/>
    <mergeCell ref="K35:L35"/>
    <mergeCell ref="M35:N35"/>
  </mergeCells>
  <hyperlinks>
    <hyperlink ref="B67" r:id="rId1" tooltip="http://www.Z43-cable.vn" xr:uid="{00000000-0004-0000-0F00-000000000000}"/>
  </hyperlinks>
  <pageMargins left="0.47222222222222199" right="0.47222222222222199" top="0.118055555555556" bottom="5.9027777777777797E-2" header="0" footer="0"/>
  <pageSetup paperSize="9" scale="65" orientation="portrait" r:id="rId2"/>
  <colBreaks count="1" manualBreakCount="1">
    <brk id="15" max="86" man="1"/>
  </colBreaks>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O68"/>
  <sheetViews>
    <sheetView view="pageBreakPreview" topLeftCell="A17" zoomScale="115" zoomScaleNormal="115" workbookViewId="0">
      <selection activeCell="K26" sqref="K26:L26"/>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161</v>
      </c>
      <c r="B1" s="17"/>
      <c r="C1" s="17"/>
      <c r="D1" s="17"/>
      <c r="E1" s="17"/>
      <c r="F1" s="17"/>
      <c r="H1" s="179" t="s">
        <v>1</v>
      </c>
      <c r="I1" s="179"/>
      <c r="J1" s="179"/>
      <c r="K1" s="179"/>
      <c r="L1" s="179"/>
      <c r="M1" s="179"/>
      <c r="N1" s="179"/>
    </row>
    <row r="2" spans="1:15" s="1" customFormat="1" ht="45" customHeight="1">
      <c r="A2" s="364" t="s">
        <v>421</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386</v>
      </c>
      <c r="B4" s="31"/>
      <c r="C4" s="31"/>
      <c r="D4" s="31"/>
      <c r="E4" s="31"/>
      <c r="F4" s="31"/>
      <c r="G4" s="32"/>
      <c r="H4" s="32"/>
      <c r="I4" s="32"/>
      <c r="J4" s="32"/>
      <c r="K4" s="32"/>
      <c r="L4" s="32"/>
      <c r="M4" s="32"/>
      <c r="N4" s="32"/>
      <c r="O4" s="32"/>
    </row>
    <row r="5" spans="1:15">
      <c r="A5" s="22"/>
      <c r="B5" s="22"/>
      <c r="C5" s="22"/>
      <c r="D5" s="22"/>
      <c r="E5" s="22"/>
      <c r="F5" s="22"/>
    </row>
    <row r="6" spans="1:15" ht="15">
      <c r="A6" s="4" t="s">
        <v>422</v>
      </c>
      <c r="B6" s="33"/>
      <c r="C6" s="33"/>
      <c r="D6" s="33"/>
      <c r="E6" s="33"/>
      <c r="F6" s="33"/>
      <c r="K6"/>
    </row>
    <row r="7" spans="1:15">
      <c r="A7" s="2" t="s">
        <v>423</v>
      </c>
      <c r="B7" s="34"/>
      <c r="C7" s="34"/>
      <c r="D7" s="34"/>
      <c r="E7" s="34"/>
      <c r="F7" s="34"/>
    </row>
    <row r="8" spans="1:15">
      <c r="B8" s="34"/>
      <c r="C8" s="34"/>
      <c r="D8" s="34"/>
      <c r="E8" s="34"/>
      <c r="F8" s="34"/>
    </row>
    <row r="9" spans="1:15">
      <c r="B9" s="34"/>
      <c r="C9" s="34"/>
      <c r="D9" s="34"/>
      <c r="E9" s="34"/>
      <c r="F9" s="34"/>
    </row>
    <row r="10" spans="1:15">
      <c r="B10" s="34"/>
      <c r="C10" s="34"/>
      <c r="D10" s="34"/>
      <c r="E10" s="34"/>
      <c r="F10" s="34"/>
    </row>
    <row r="12" spans="1:15" s="1" customFormat="1" ht="15.5">
      <c r="A12" s="4"/>
      <c r="B12" s="4"/>
      <c r="C12" s="4"/>
      <c r="D12" s="4"/>
      <c r="E12" s="4"/>
      <c r="F12" s="4"/>
    </row>
    <row r="13" spans="1:15">
      <c r="B13" s="34"/>
      <c r="C13" s="34"/>
      <c r="D13" s="34"/>
      <c r="E13" s="34"/>
      <c r="F13" s="34"/>
      <c r="G13" s="35"/>
      <c r="H13" s="35"/>
      <c r="I13" s="35"/>
      <c r="J13" s="35"/>
      <c r="K13" s="35"/>
      <c r="L13" s="35"/>
    </row>
    <row r="14" spans="1:15" ht="15">
      <c r="A14" s="4" t="s">
        <v>176</v>
      </c>
      <c r="B14" s="33"/>
      <c r="C14" s="33"/>
      <c r="D14" s="33"/>
      <c r="E14" s="33"/>
      <c r="F14" s="33"/>
    </row>
    <row r="15" spans="1:15">
      <c r="A15" s="36" t="s">
        <v>389</v>
      </c>
      <c r="B15" s="37"/>
      <c r="C15" s="37"/>
      <c r="D15" s="37"/>
      <c r="E15" s="37"/>
      <c r="F15" s="37"/>
    </row>
    <row r="16" spans="1:15">
      <c r="A16" s="36"/>
      <c r="B16" s="37"/>
      <c r="C16" s="37"/>
      <c r="D16" s="37"/>
      <c r="E16" s="37"/>
      <c r="F16" s="37"/>
    </row>
    <row r="17" spans="1:15" ht="15">
      <c r="A17" s="4" t="s">
        <v>182</v>
      </c>
      <c r="B17" s="33"/>
      <c r="C17" s="33"/>
      <c r="D17" s="33"/>
      <c r="E17" s="33"/>
      <c r="F17" s="33"/>
    </row>
    <row r="19" spans="1:15" ht="42" customHeight="1">
      <c r="A19" s="193" t="s">
        <v>183</v>
      </c>
      <c r="B19" s="193"/>
      <c r="C19" s="193" t="s">
        <v>184</v>
      </c>
      <c r="D19" s="193"/>
      <c r="E19" s="193"/>
      <c r="F19" s="193"/>
      <c r="G19" s="193" t="s">
        <v>186</v>
      </c>
      <c r="H19" s="193"/>
      <c r="I19" s="193" t="s">
        <v>390</v>
      </c>
      <c r="J19" s="193"/>
      <c r="K19" s="193" t="s">
        <v>391</v>
      </c>
      <c r="L19" s="193"/>
      <c r="M19" s="193" t="s">
        <v>190</v>
      </c>
      <c r="N19" s="193"/>
      <c r="O19" s="193" t="s">
        <v>191</v>
      </c>
    </row>
    <row r="20" spans="1:15" ht="30" customHeight="1">
      <c r="A20" s="193"/>
      <c r="B20" s="193"/>
      <c r="C20" s="193" t="s">
        <v>240</v>
      </c>
      <c r="D20" s="193"/>
      <c r="E20" s="193"/>
      <c r="F20" s="193"/>
      <c r="G20" s="193"/>
      <c r="H20" s="193"/>
      <c r="I20" s="193"/>
      <c r="J20" s="193"/>
      <c r="K20" s="193"/>
      <c r="L20" s="193"/>
      <c r="M20" s="193"/>
      <c r="N20" s="193"/>
      <c r="O20" s="193"/>
    </row>
    <row r="21" spans="1:15">
      <c r="A21" s="193" t="s">
        <v>193</v>
      </c>
      <c r="B21" s="193"/>
      <c r="C21" s="193" t="s">
        <v>194</v>
      </c>
      <c r="D21" s="193"/>
      <c r="E21" s="193" t="s">
        <v>196</v>
      </c>
      <c r="F21" s="365"/>
      <c r="G21" s="193" t="s">
        <v>196</v>
      </c>
      <c r="H21" s="193"/>
      <c r="I21" s="193" t="s">
        <v>392</v>
      </c>
      <c r="J21" s="193"/>
      <c r="K21" s="193" t="s">
        <v>96</v>
      </c>
      <c r="L21" s="193"/>
      <c r="M21" s="193" t="s">
        <v>197</v>
      </c>
      <c r="N21" s="193"/>
      <c r="O21" s="38" t="s">
        <v>198</v>
      </c>
    </row>
    <row r="22" spans="1:15" ht="25" customHeight="1">
      <c r="A22" s="39" t="s">
        <v>161</v>
      </c>
      <c r="B22" s="39">
        <v>16</v>
      </c>
      <c r="C22" s="358">
        <v>7</v>
      </c>
      <c r="D22" s="358"/>
      <c r="E22" s="358" t="s">
        <v>398</v>
      </c>
      <c r="F22" s="358"/>
      <c r="G22" s="359">
        <v>5.0999999999999996</v>
      </c>
      <c r="H22" s="359"/>
      <c r="I22" s="358">
        <v>3021</v>
      </c>
      <c r="J22" s="358"/>
      <c r="K22" s="358">
        <v>109</v>
      </c>
      <c r="L22" s="358"/>
      <c r="M22" s="373">
        <v>1.91</v>
      </c>
      <c r="N22" s="373"/>
      <c r="O22" s="43" t="s">
        <v>380</v>
      </c>
    </row>
    <row r="23" spans="1:15" ht="25" customHeight="1">
      <c r="A23" s="41" t="s">
        <v>161</v>
      </c>
      <c r="B23" s="41">
        <v>25</v>
      </c>
      <c r="C23" s="360">
        <v>7</v>
      </c>
      <c r="D23" s="360"/>
      <c r="E23" s="360" t="s">
        <v>398</v>
      </c>
      <c r="F23" s="360"/>
      <c r="G23" s="360">
        <v>6.39</v>
      </c>
      <c r="H23" s="360"/>
      <c r="I23" s="360">
        <v>4500</v>
      </c>
      <c r="J23" s="360"/>
      <c r="K23" s="360">
        <v>145</v>
      </c>
      <c r="L23" s="360"/>
      <c r="M23" s="374">
        <v>1.2</v>
      </c>
      <c r="N23" s="374"/>
      <c r="O23" s="44" t="s">
        <v>382</v>
      </c>
    </row>
    <row r="24" spans="1:15" ht="25" customHeight="1">
      <c r="A24" s="39" t="s">
        <v>161</v>
      </c>
      <c r="B24" s="39">
        <v>35</v>
      </c>
      <c r="C24" s="358">
        <v>7</v>
      </c>
      <c r="D24" s="358"/>
      <c r="E24" s="358" t="s">
        <v>398</v>
      </c>
      <c r="F24" s="358"/>
      <c r="G24" s="358">
        <v>7.53</v>
      </c>
      <c r="H24" s="358"/>
      <c r="I24" s="358">
        <v>5913</v>
      </c>
      <c r="J24" s="358"/>
      <c r="K24" s="358">
        <v>178</v>
      </c>
      <c r="L24" s="358"/>
      <c r="M24" s="373">
        <v>0.86799999999999999</v>
      </c>
      <c r="N24" s="373"/>
      <c r="O24" s="43" t="s">
        <v>424</v>
      </c>
    </row>
    <row r="25" spans="1:15" ht="25" customHeight="1">
      <c r="A25" s="41" t="s">
        <v>161</v>
      </c>
      <c r="B25" s="41">
        <v>50</v>
      </c>
      <c r="C25" s="360">
        <v>7</v>
      </c>
      <c r="D25" s="360"/>
      <c r="E25" s="360" t="s">
        <v>398</v>
      </c>
      <c r="F25" s="360"/>
      <c r="G25" s="361">
        <v>9</v>
      </c>
      <c r="H25" s="361"/>
      <c r="I25" s="360">
        <v>8198</v>
      </c>
      <c r="J25" s="360"/>
      <c r="K25" s="360">
        <v>225</v>
      </c>
      <c r="L25" s="360"/>
      <c r="M25" s="374">
        <v>0.64100000000000001</v>
      </c>
      <c r="N25" s="374"/>
      <c r="O25" s="44" t="s">
        <v>287</v>
      </c>
    </row>
    <row r="26" spans="1:15" ht="25" customHeight="1">
      <c r="A26" s="39" t="s">
        <v>161</v>
      </c>
      <c r="B26" s="39">
        <v>70</v>
      </c>
      <c r="C26" s="358">
        <v>19</v>
      </c>
      <c r="D26" s="358"/>
      <c r="E26" s="358" t="s">
        <v>398</v>
      </c>
      <c r="F26" s="358"/>
      <c r="G26" s="358">
        <v>10.65</v>
      </c>
      <c r="H26" s="358"/>
      <c r="I26" s="358">
        <v>11288</v>
      </c>
      <c r="J26" s="358"/>
      <c r="K26" s="358">
        <v>278</v>
      </c>
      <c r="L26" s="358"/>
      <c r="M26" s="373">
        <v>0.443</v>
      </c>
      <c r="N26" s="373"/>
      <c r="O26" s="43" t="s">
        <v>425</v>
      </c>
    </row>
    <row r="27" spans="1:15" ht="25" customHeight="1">
      <c r="A27" s="41" t="s">
        <v>161</v>
      </c>
      <c r="B27" s="41">
        <v>95</v>
      </c>
      <c r="C27" s="360">
        <v>19</v>
      </c>
      <c r="D27" s="360"/>
      <c r="E27" s="360" t="s">
        <v>398</v>
      </c>
      <c r="F27" s="360"/>
      <c r="G27" s="361">
        <v>12.3</v>
      </c>
      <c r="H27" s="361"/>
      <c r="I27" s="360">
        <v>14784</v>
      </c>
      <c r="J27" s="360"/>
      <c r="K27" s="360">
        <v>334</v>
      </c>
      <c r="L27" s="360"/>
      <c r="M27" s="374">
        <v>0.32</v>
      </c>
      <c r="N27" s="374"/>
      <c r="O27" s="44" t="s">
        <v>426</v>
      </c>
    </row>
    <row r="28" spans="1:15" ht="25" customHeight="1">
      <c r="A28" s="39" t="s">
        <v>161</v>
      </c>
      <c r="B28" s="39">
        <v>120</v>
      </c>
      <c r="C28" s="358">
        <v>19</v>
      </c>
      <c r="D28" s="358"/>
      <c r="E28" s="358" t="s">
        <v>398</v>
      </c>
      <c r="F28" s="358"/>
      <c r="G28" s="359">
        <v>14</v>
      </c>
      <c r="H28" s="359"/>
      <c r="I28" s="358">
        <v>19890</v>
      </c>
      <c r="J28" s="358"/>
      <c r="K28" s="358">
        <v>390</v>
      </c>
      <c r="L28" s="358"/>
      <c r="M28" s="373">
        <v>0.253</v>
      </c>
      <c r="N28" s="373"/>
      <c r="O28" s="43" t="s">
        <v>427</v>
      </c>
    </row>
    <row r="29" spans="1:15" ht="25" customHeight="1">
      <c r="A29" s="41" t="s">
        <v>161</v>
      </c>
      <c r="B29" s="41">
        <v>150</v>
      </c>
      <c r="C29" s="360">
        <v>37</v>
      </c>
      <c r="D29" s="360"/>
      <c r="E29" s="360" t="s">
        <v>398</v>
      </c>
      <c r="F29" s="360"/>
      <c r="G29" s="360">
        <v>15.75</v>
      </c>
      <c r="H29" s="360"/>
      <c r="I29" s="360">
        <v>24420</v>
      </c>
      <c r="J29" s="360"/>
      <c r="K29" s="360">
        <v>454</v>
      </c>
      <c r="L29" s="360"/>
      <c r="M29" s="374">
        <v>0.20599999999999999</v>
      </c>
      <c r="N29" s="374"/>
      <c r="O29" s="44" t="s">
        <v>428</v>
      </c>
    </row>
    <row r="30" spans="1:15" ht="25" customHeight="1">
      <c r="A30" s="39" t="s">
        <v>161</v>
      </c>
      <c r="B30" s="39">
        <v>185</v>
      </c>
      <c r="C30" s="358">
        <v>37</v>
      </c>
      <c r="D30" s="358"/>
      <c r="E30" s="358" t="s">
        <v>398</v>
      </c>
      <c r="F30" s="358"/>
      <c r="G30" s="359">
        <v>17.5</v>
      </c>
      <c r="H30" s="359"/>
      <c r="I30" s="358">
        <v>29832</v>
      </c>
      <c r="J30" s="358"/>
      <c r="K30" s="358">
        <v>520</v>
      </c>
      <c r="L30" s="358"/>
      <c r="M30" s="373">
        <v>0.16400000000000001</v>
      </c>
      <c r="N30" s="373"/>
      <c r="O30" s="43" t="s">
        <v>429</v>
      </c>
    </row>
    <row r="31" spans="1:15" ht="25" customHeight="1">
      <c r="A31" s="41" t="s">
        <v>161</v>
      </c>
      <c r="B31" s="41">
        <v>240</v>
      </c>
      <c r="C31" s="360">
        <v>37</v>
      </c>
      <c r="D31" s="360"/>
      <c r="E31" s="360" t="s">
        <v>398</v>
      </c>
      <c r="F31" s="360"/>
      <c r="G31" s="361">
        <v>20</v>
      </c>
      <c r="H31" s="361"/>
      <c r="I31" s="360">
        <v>38192</v>
      </c>
      <c r="J31" s="360"/>
      <c r="K31" s="360">
        <v>618</v>
      </c>
      <c r="L31" s="360"/>
      <c r="M31" s="374">
        <v>0.125</v>
      </c>
      <c r="N31" s="374"/>
      <c r="O31" s="44" t="s">
        <v>430</v>
      </c>
    </row>
    <row r="32" spans="1:15" ht="25" customHeight="1">
      <c r="A32" s="39" t="s">
        <v>161</v>
      </c>
      <c r="B32" s="39">
        <v>300</v>
      </c>
      <c r="C32" s="358">
        <v>37</v>
      </c>
      <c r="D32" s="358"/>
      <c r="E32" s="358" t="s">
        <v>398</v>
      </c>
      <c r="F32" s="358"/>
      <c r="G32" s="358">
        <v>22.05</v>
      </c>
      <c r="H32" s="358"/>
      <c r="I32" s="358">
        <v>47569</v>
      </c>
      <c r="J32" s="358"/>
      <c r="K32" s="358">
        <v>699</v>
      </c>
      <c r="L32" s="358"/>
      <c r="M32" s="373">
        <v>0.1</v>
      </c>
      <c r="N32" s="373"/>
      <c r="O32" s="43" t="s">
        <v>431</v>
      </c>
    </row>
    <row r="33" spans="1:15" ht="25" customHeight="1">
      <c r="A33" s="41" t="s">
        <v>161</v>
      </c>
      <c r="B33" s="41">
        <v>400</v>
      </c>
      <c r="C33" s="360">
        <v>61</v>
      </c>
      <c r="D33" s="360"/>
      <c r="E33" s="360" t="s">
        <v>398</v>
      </c>
      <c r="F33" s="360"/>
      <c r="G33" s="360">
        <v>25.62</v>
      </c>
      <c r="H33" s="360"/>
      <c r="I33" s="360">
        <v>63420</v>
      </c>
      <c r="J33" s="360"/>
      <c r="K33" s="360">
        <v>850</v>
      </c>
      <c r="L33" s="360"/>
      <c r="M33" s="374">
        <v>7.7799999999999994E-2</v>
      </c>
      <c r="N33" s="374"/>
      <c r="O33" s="44" t="s">
        <v>432</v>
      </c>
    </row>
    <row r="68" spans="1:15" ht="30" customHeight="1">
      <c r="A68" s="12"/>
      <c r="B68" s="13" t="s">
        <v>7</v>
      </c>
      <c r="C68" s="14"/>
      <c r="D68" s="14"/>
      <c r="E68" s="14"/>
      <c r="F68" s="14"/>
      <c r="G68" s="14"/>
      <c r="H68" s="14"/>
      <c r="I68" s="14"/>
      <c r="J68" s="14"/>
      <c r="K68" s="14"/>
      <c r="L68" s="14"/>
      <c r="M68" s="14"/>
      <c r="N68" s="14"/>
      <c r="O68" s="16">
        <v>20</v>
      </c>
    </row>
  </sheetData>
  <mergeCells count="89">
    <mergeCell ref="H1:N1"/>
    <mergeCell ref="A2:O2"/>
    <mergeCell ref="C19:F19"/>
    <mergeCell ref="C20:F20"/>
    <mergeCell ref="A21:B21"/>
    <mergeCell ref="C21:D21"/>
    <mergeCell ref="E21:F21"/>
    <mergeCell ref="G21:H21"/>
    <mergeCell ref="I21:J21"/>
    <mergeCell ref="K21:L21"/>
    <mergeCell ref="M21:N21"/>
    <mergeCell ref="O19:O20"/>
    <mergeCell ref="A19:B20"/>
    <mergeCell ref="G19:H20"/>
    <mergeCell ref="I19:J20"/>
    <mergeCell ref="K19:L20"/>
    <mergeCell ref="M22:N22"/>
    <mergeCell ref="C23:D23"/>
    <mergeCell ref="E23:F23"/>
    <mergeCell ref="G23:H23"/>
    <mergeCell ref="I23:J23"/>
    <mergeCell ref="K23:L23"/>
    <mergeCell ref="M23:N23"/>
    <mergeCell ref="C22:D22"/>
    <mergeCell ref="E22:F22"/>
    <mergeCell ref="G22:H22"/>
    <mergeCell ref="I22:J22"/>
    <mergeCell ref="K22:L22"/>
    <mergeCell ref="M24:N24"/>
    <mergeCell ref="C25:D25"/>
    <mergeCell ref="E25:F25"/>
    <mergeCell ref="G25:H25"/>
    <mergeCell ref="I25:J25"/>
    <mergeCell ref="K25:L25"/>
    <mergeCell ref="M25:N25"/>
    <mergeCell ref="C24:D24"/>
    <mergeCell ref="E24:F24"/>
    <mergeCell ref="G24:H24"/>
    <mergeCell ref="I24:J24"/>
    <mergeCell ref="K24:L24"/>
    <mergeCell ref="M26:N26"/>
    <mergeCell ref="C27:D27"/>
    <mergeCell ref="E27:F27"/>
    <mergeCell ref="G27:H27"/>
    <mergeCell ref="I27:J27"/>
    <mergeCell ref="K27:L27"/>
    <mergeCell ref="M27:N27"/>
    <mergeCell ref="C26:D26"/>
    <mergeCell ref="E26:F26"/>
    <mergeCell ref="G26:H26"/>
    <mergeCell ref="I26:J26"/>
    <mergeCell ref="K26:L26"/>
    <mergeCell ref="M28:N28"/>
    <mergeCell ref="C29:D29"/>
    <mergeCell ref="E29:F29"/>
    <mergeCell ref="G29:H29"/>
    <mergeCell ref="I29:J29"/>
    <mergeCell ref="K29:L29"/>
    <mergeCell ref="M29:N29"/>
    <mergeCell ref="C28:D28"/>
    <mergeCell ref="E28:F28"/>
    <mergeCell ref="G28:H28"/>
    <mergeCell ref="I28:J28"/>
    <mergeCell ref="K28:L28"/>
    <mergeCell ref="G31:H31"/>
    <mergeCell ref="I31:J31"/>
    <mergeCell ref="K31:L31"/>
    <mergeCell ref="M31:N31"/>
    <mergeCell ref="C30:D30"/>
    <mergeCell ref="E30:F30"/>
    <mergeCell ref="G30:H30"/>
    <mergeCell ref="I30:J30"/>
    <mergeCell ref="K30:L30"/>
    <mergeCell ref="M19:N20"/>
    <mergeCell ref="M32:N32"/>
    <mergeCell ref="C33:D33"/>
    <mergeCell ref="E33:F33"/>
    <mergeCell ref="G33:H33"/>
    <mergeCell ref="I33:J33"/>
    <mergeCell ref="K33:L33"/>
    <mergeCell ref="M33:N33"/>
    <mergeCell ref="C32:D32"/>
    <mergeCell ref="E32:F32"/>
    <mergeCell ref="G32:H32"/>
    <mergeCell ref="I32:J32"/>
    <mergeCell ref="K32:L32"/>
    <mergeCell ref="M30:N30"/>
    <mergeCell ref="C31:D31"/>
    <mergeCell ref="E31:F31"/>
  </mergeCells>
  <hyperlinks>
    <hyperlink ref="B68" r:id="rId1" tooltip="http://www.Z43-cable.vn" xr:uid="{00000000-0004-0000-1000-000000000000}"/>
  </hyperlinks>
  <pageMargins left="0.47222222222222199" right="0.47222222222222199" top="0.118055555555556" bottom="5.9027777777777797E-2" header="0" footer="0"/>
  <pageSetup paperSize="9" scale="65" orientation="portrait" r:id="rId2"/>
  <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O65"/>
  <sheetViews>
    <sheetView view="pageBreakPreview" topLeftCell="A62" zoomScale="115" zoomScaleNormal="115" workbookViewId="0">
      <selection activeCell="A4" sqref="A4"/>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433</v>
      </c>
      <c r="B1" s="17"/>
      <c r="C1" s="17"/>
      <c r="D1" s="17"/>
      <c r="E1" s="17"/>
      <c r="F1" s="17"/>
      <c r="H1" s="179" t="s">
        <v>1</v>
      </c>
      <c r="I1" s="179"/>
      <c r="J1" s="179"/>
      <c r="K1" s="179"/>
      <c r="L1" s="179"/>
      <c r="M1" s="179"/>
      <c r="N1" s="179"/>
    </row>
    <row r="2" spans="1:15" s="1" customFormat="1" ht="45" customHeight="1">
      <c r="A2" s="364" t="s">
        <v>434</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435</v>
      </c>
      <c r="B4" s="31"/>
      <c r="C4" s="31"/>
      <c r="D4" s="31"/>
      <c r="E4" s="31"/>
      <c r="F4" s="31"/>
      <c r="G4" s="32"/>
      <c r="H4" s="32"/>
      <c r="I4" s="32"/>
      <c r="J4" s="32"/>
      <c r="K4" s="32"/>
      <c r="L4" s="32"/>
      <c r="M4" s="32"/>
      <c r="N4" s="32"/>
      <c r="O4" s="32"/>
    </row>
    <row r="5" spans="1:15">
      <c r="A5" s="22"/>
      <c r="B5" s="22"/>
      <c r="C5" s="22"/>
      <c r="D5" s="22"/>
      <c r="E5" s="22"/>
      <c r="F5" s="22"/>
    </row>
    <row r="6" spans="1:15" ht="15">
      <c r="A6" s="4" t="s">
        <v>171</v>
      </c>
      <c r="B6" s="33"/>
      <c r="C6" s="33"/>
      <c r="D6" s="33"/>
      <c r="E6" s="33"/>
      <c r="F6" s="33"/>
    </row>
    <row r="7" spans="1:15">
      <c r="A7" s="2" t="s">
        <v>388</v>
      </c>
      <c r="B7" s="34"/>
      <c r="C7" s="34"/>
      <c r="D7" s="34"/>
      <c r="E7" s="34"/>
      <c r="F7" s="34"/>
    </row>
    <row r="8" spans="1:15">
      <c r="A8" s="2" t="s">
        <v>356</v>
      </c>
      <c r="B8" s="34"/>
      <c r="C8" s="34"/>
      <c r="D8" s="34"/>
      <c r="E8" s="34"/>
      <c r="F8" s="34"/>
    </row>
    <row r="9" spans="1:15">
      <c r="B9" s="34"/>
      <c r="C9" s="34"/>
      <c r="D9" s="34"/>
      <c r="E9" s="34"/>
      <c r="F9" s="34"/>
    </row>
    <row r="10" spans="1:15">
      <c r="B10" s="34"/>
      <c r="C10" s="34"/>
      <c r="D10" s="34"/>
      <c r="E10" s="34"/>
      <c r="F10" s="34"/>
    </row>
    <row r="12" spans="1:15" s="1" customFormat="1" ht="15.5">
      <c r="A12" s="4" t="s">
        <v>436</v>
      </c>
      <c r="B12" s="4"/>
      <c r="C12" s="4"/>
      <c r="D12" s="4"/>
      <c r="E12" s="4"/>
      <c r="F12" s="4"/>
    </row>
    <row r="13" spans="1:15">
      <c r="B13" s="34"/>
      <c r="C13" s="34"/>
      <c r="D13" s="34"/>
      <c r="E13" s="34"/>
      <c r="F13" s="34"/>
      <c r="G13" s="35"/>
      <c r="H13" s="35"/>
      <c r="I13" s="35"/>
      <c r="J13" s="35"/>
      <c r="K13" s="35"/>
      <c r="L13" s="35"/>
    </row>
    <row r="14" spans="1:15">
      <c r="B14" s="34"/>
      <c r="C14" s="34"/>
      <c r="D14" s="34"/>
      <c r="E14" s="34"/>
      <c r="F14" s="34"/>
      <c r="G14" s="35"/>
      <c r="H14" s="35"/>
      <c r="I14" s="35"/>
      <c r="J14" s="35"/>
      <c r="K14" s="35"/>
      <c r="L14" s="35"/>
    </row>
    <row r="16" spans="1:15" ht="15">
      <c r="A16" s="4" t="s">
        <v>176</v>
      </c>
      <c r="B16" s="33"/>
      <c r="C16" s="33"/>
      <c r="D16" s="33"/>
      <c r="E16" s="33"/>
      <c r="F16" s="33"/>
    </row>
    <row r="17" spans="1:15">
      <c r="A17" s="36" t="s">
        <v>437</v>
      </c>
      <c r="B17" s="37"/>
      <c r="C17" s="37"/>
      <c r="D17" s="37"/>
      <c r="E17" s="37"/>
      <c r="F17" s="37"/>
    </row>
    <row r="18" spans="1:15">
      <c r="A18" s="36" t="s">
        <v>438</v>
      </c>
      <c r="B18" s="37"/>
      <c r="C18" s="37"/>
      <c r="D18" s="37"/>
      <c r="E18" s="37"/>
      <c r="F18" s="37"/>
    </row>
    <row r="19" spans="1:15">
      <c r="A19" s="36" t="s">
        <v>439</v>
      </c>
      <c r="B19" s="37"/>
      <c r="C19" s="37"/>
      <c r="D19" s="37"/>
      <c r="E19" s="37"/>
      <c r="F19" s="37"/>
    </row>
    <row r="20" spans="1:15">
      <c r="A20" s="36" t="s">
        <v>440</v>
      </c>
      <c r="B20" s="37"/>
      <c r="C20" s="37"/>
      <c r="D20" s="37"/>
      <c r="E20" s="37"/>
      <c r="F20" s="37"/>
    </row>
    <row r="21" spans="1:15">
      <c r="A21" s="36" t="s">
        <v>441</v>
      </c>
      <c r="B21" s="37"/>
      <c r="C21" s="37"/>
      <c r="D21" s="37"/>
      <c r="E21" s="37"/>
      <c r="F21" s="37"/>
    </row>
    <row r="22" spans="1:15">
      <c r="A22" s="36" t="s">
        <v>389</v>
      </c>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5" ht="25" customHeight="1">
      <c r="A29" s="39" t="s">
        <v>442</v>
      </c>
      <c r="B29" s="39">
        <v>1.5</v>
      </c>
      <c r="C29" s="358">
        <v>7</v>
      </c>
      <c r="D29" s="358"/>
      <c r="E29" s="358">
        <v>0.52</v>
      </c>
      <c r="F29" s="358"/>
      <c r="G29" s="358">
        <v>1.56</v>
      </c>
      <c r="H29" s="358"/>
      <c r="I29" s="358">
        <v>0.7</v>
      </c>
      <c r="J29" s="358"/>
      <c r="K29" s="39" t="s">
        <v>97</v>
      </c>
      <c r="L29" s="46">
        <v>3</v>
      </c>
      <c r="M29" s="358">
        <v>12.1</v>
      </c>
      <c r="N29" s="358"/>
      <c r="O29" s="43" t="s">
        <v>443</v>
      </c>
    </row>
    <row r="30" spans="1:15" ht="25" customHeight="1">
      <c r="A30" s="41" t="s">
        <v>442</v>
      </c>
      <c r="B30" s="41">
        <v>2.5</v>
      </c>
      <c r="C30" s="360">
        <v>7</v>
      </c>
      <c r="D30" s="360"/>
      <c r="E30" s="360" t="s">
        <v>444</v>
      </c>
      <c r="F30" s="360"/>
      <c r="G30" s="360" t="s">
        <v>445</v>
      </c>
      <c r="H30" s="360"/>
      <c r="I30" s="360">
        <v>0.8</v>
      </c>
      <c r="J30" s="360"/>
      <c r="K30" s="41" t="s">
        <v>97</v>
      </c>
      <c r="L30" s="41">
        <v>3.6</v>
      </c>
      <c r="M30" s="360">
        <v>7.41</v>
      </c>
      <c r="N30" s="360"/>
      <c r="O30" s="44" t="s">
        <v>446</v>
      </c>
    </row>
    <row r="31" spans="1:15" ht="25" customHeight="1">
      <c r="A31" s="39" t="s">
        <v>442</v>
      </c>
      <c r="B31" s="46">
        <v>4</v>
      </c>
      <c r="C31" s="358">
        <v>7</v>
      </c>
      <c r="D31" s="358"/>
      <c r="E31" s="358" t="s">
        <v>447</v>
      </c>
      <c r="F31" s="358"/>
      <c r="G31" s="358" t="s">
        <v>448</v>
      </c>
      <c r="H31" s="358"/>
      <c r="I31" s="358">
        <v>0.8</v>
      </c>
      <c r="J31" s="358"/>
      <c r="K31" s="39" t="s">
        <v>97</v>
      </c>
      <c r="L31" s="39">
        <v>4.2</v>
      </c>
      <c r="M31" s="358">
        <v>4.6100000000000003</v>
      </c>
      <c r="N31" s="358"/>
      <c r="O31" s="43">
        <v>50</v>
      </c>
    </row>
    <row r="32" spans="1:15" ht="25" customHeight="1">
      <c r="A32" s="41" t="s">
        <v>442</v>
      </c>
      <c r="B32" s="45">
        <v>6</v>
      </c>
      <c r="C32" s="360">
        <v>7</v>
      </c>
      <c r="D32" s="360"/>
      <c r="E32" s="360" t="s">
        <v>394</v>
      </c>
      <c r="F32" s="360"/>
      <c r="G32" s="360" t="s">
        <v>449</v>
      </c>
      <c r="H32" s="360"/>
      <c r="I32" s="360">
        <v>0.8</v>
      </c>
      <c r="J32" s="360"/>
      <c r="K32" s="41" t="s">
        <v>97</v>
      </c>
      <c r="L32" s="41">
        <v>4.7</v>
      </c>
      <c r="M32" s="360">
        <v>3.08</v>
      </c>
      <c r="N32" s="360"/>
      <c r="O32" s="44">
        <v>70</v>
      </c>
    </row>
    <row r="33" spans="1:15" ht="25" customHeight="1">
      <c r="A33" s="39" t="s">
        <v>442</v>
      </c>
      <c r="B33" s="39">
        <v>10</v>
      </c>
      <c r="C33" s="358">
        <v>7</v>
      </c>
      <c r="D33" s="358"/>
      <c r="E33" s="358" t="s">
        <v>396</v>
      </c>
      <c r="F33" s="358"/>
      <c r="G33" s="358" t="s">
        <v>450</v>
      </c>
      <c r="H33" s="358"/>
      <c r="I33" s="376">
        <v>1</v>
      </c>
      <c r="J33" s="376"/>
      <c r="K33" s="39" t="s">
        <v>97</v>
      </c>
      <c r="L33" s="39">
        <v>6.1</v>
      </c>
      <c r="M33" s="358">
        <v>1.83</v>
      </c>
      <c r="N33" s="358"/>
      <c r="O33" s="43">
        <v>118</v>
      </c>
    </row>
    <row r="34" spans="1:15" ht="25" customHeight="1">
      <c r="A34" s="41" t="s">
        <v>442</v>
      </c>
      <c r="B34" s="41">
        <v>16</v>
      </c>
      <c r="C34" s="360">
        <v>7</v>
      </c>
      <c r="D34" s="360"/>
      <c r="E34" s="360" t="s">
        <v>398</v>
      </c>
      <c r="F34" s="360"/>
      <c r="G34" s="361">
        <v>4.7</v>
      </c>
      <c r="H34" s="361"/>
      <c r="I34" s="375">
        <v>1</v>
      </c>
      <c r="J34" s="375"/>
      <c r="K34" s="41" t="s">
        <v>97</v>
      </c>
      <c r="L34" s="41">
        <v>6.6</v>
      </c>
      <c r="M34" s="360">
        <v>1.1499999999999999</v>
      </c>
      <c r="N34" s="360"/>
      <c r="O34" s="44">
        <v>164</v>
      </c>
    </row>
    <row r="35" spans="1:15" ht="25" customHeight="1">
      <c r="A35" s="39" t="s">
        <v>442</v>
      </c>
      <c r="B35" s="39">
        <v>25</v>
      </c>
      <c r="C35" s="358">
        <v>7</v>
      </c>
      <c r="D35" s="358"/>
      <c r="E35" s="358" t="s">
        <v>398</v>
      </c>
      <c r="F35" s="358"/>
      <c r="G35" s="359">
        <v>6</v>
      </c>
      <c r="H35" s="359"/>
      <c r="I35" s="358">
        <v>1.2</v>
      </c>
      <c r="J35" s="358"/>
      <c r="K35" s="39" t="s">
        <v>97</v>
      </c>
      <c r="L35" s="39">
        <v>8.3000000000000007</v>
      </c>
      <c r="M35" s="358">
        <v>0.72699999999999998</v>
      </c>
      <c r="N35" s="358"/>
      <c r="O35" s="43">
        <v>260</v>
      </c>
    </row>
    <row r="36" spans="1:15" ht="25" customHeight="1">
      <c r="A36" s="41" t="s">
        <v>442</v>
      </c>
      <c r="B36" s="41">
        <v>35</v>
      </c>
      <c r="C36" s="360">
        <v>7</v>
      </c>
      <c r="D36" s="360"/>
      <c r="E36" s="360" t="s">
        <v>398</v>
      </c>
      <c r="F36" s="360"/>
      <c r="G36" s="361">
        <v>7</v>
      </c>
      <c r="H36" s="361"/>
      <c r="I36" s="375">
        <v>1.2</v>
      </c>
      <c r="J36" s="375"/>
      <c r="K36" s="41" t="s">
        <v>97</v>
      </c>
      <c r="L36" s="45">
        <v>9.3000000000000007</v>
      </c>
      <c r="M36" s="360">
        <v>0.52400000000000002</v>
      </c>
      <c r="N36" s="360"/>
      <c r="O36" s="44">
        <v>349</v>
      </c>
    </row>
    <row r="37" spans="1:15" ht="25" customHeight="1">
      <c r="A37" s="39" t="s">
        <v>442</v>
      </c>
      <c r="B37" s="39">
        <v>50</v>
      </c>
      <c r="C37" s="358">
        <v>7</v>
      </c>
      <c r="D37" s="358"/>
      <c r="E37" s="358" t="s">
        <v>398</v>
      </c>
      <c r="F37" s="358"/>
      <c r="G37" s="359">
        <v>8.1999999999999993</v>
      </c>
      <c r="H37" s="359"/>
      <c r="I37" s="376">
        <v>1.4</v>
      </c>
      <c r="J37" s="376"/>
      <c r="K37" s="39" t="s">
        <v>97</v>
      </c>
      <c r="L37" s="39">
        <v>11</v>
      </c>
      <c r="M37" s="358">
        <v>0.38700000000000001</v>
      </c>
      <c r="N37" s="358"/>
      <c r="O37" s="43">
        <v>475</v>
      </c>
    </row>
    <row r="38" spans="1:15" ht="25" customHeight="1">
      <c r="A38" s="41" t="s">
        <v>442</v>
      </c>
      <c r="B38" s="41">
        <v>70</v>
      </c>
      <c r="C38" s="360">
        <v>19</v>
      </c>
      <c r="D38" s="360"/>
      <c r="E38" s="360" t="s">
        <v>398</v>
      </c>
      <c r="F38" s="360"/>
      <c r="G38" s="375">
        <v>10</v>
      </c>
      <c r="H38" s="375"/>
      <c r="I38" s="360">
        <v>1.4</v>
      </c>
      <c r="J38" s="360"/>
      <c r="K38" s="45" t="s">
        <v>97</v>
      </c>
      <c r="L38" s="41">
        <v>12.5</v>
      </c>
      <c r="M38" s="360">
        <v>0.26800000000000002</v>
      </c>
      <c r="N38" s="360"/>
      <c r="O38" s="44">
        <v>668</v>
      </c>
    </row>
    <row r="39" spans="1:15" ht="25" customHeight="1">
      <c r="A39" s="39" t="s">
        <v>442</v>
      </c>
      <c r="B39" s="39">
        <v>95</v>
      </c>
      <c r="C39" s="358">
        <v>19</v>
      </c>
      <c r="D39" s="358"/>
      <c r="E39" s="358" t="s">
        <v>398</v>
      </c>
      <c r="F39" s="358"/>
      <c r="G39" s="358">
        <v>11.6</v>
      </c>
      <c r="H39" s="358"/>
      <c r="I39" s="358">
        <v>1.6</v>
      </c>
      <c r="J39" s="358"/>
      <c r="K39" s="46" t="s">
        <v>97</v>
      </c>
      <c r="L39" s="39">
        <v>14.6</v>
      </c>
      <c r="M39" s="358">
        <v>0.193</v>
      </c>
      <c r="N39" s="358"/>
      <c r="O39" s="43">
        <v>927</v>
      </c>
    </row>
    <row r="40" spans="1:15" ht="25" customHeight="1">
      <c r="A40" s="41" t="s">
        <v>442</v>
      </c>
      <c r="B40" s="41">
        <v>120</v>
      </c>
      <c r="C40" s="360">
        <v>19</v>
      </c>
      <c r="D40" s="360"/>
      <c r="E40" s="360" t="s">
        <v>398</v>
      </c>
      <c r="F40" s="360"/>
      <c r="G40" s="375">
        <v>13</v>
      </c>
      <c r="H40" s="375"/>
      <c r="I40" s="360">
        <v>1.6</v>
      </c>
      <c r="J40" s="360"/>
      <c r="K40" s="41" t="s">
        <v>97</v>
      </c>
      <c r="L40" s="41">
        <v>16.2</v>
      </c>
      <c r="M40" s="360">
        <v>0.153</v>
      </c>
      <c r="N40" s="360"/>
      <c r="O40" s="44">
        <v>1134</v>
      </c>
    </row>
    <row r="41" spans="1:15" ht="25" customHeight="1">
      <c r="A41" s="39" t="s">
        <v>442</v>
      </c>
      <c r="B41" s="39">
        <v>150</v>
      </c>
      <c r="C41" s="358">
        <v>19</v>
      </c>
      <c r="D41" s="358"/>
      <c r="E41" s="358" t="s">
        <v>398</v>
      </c>
      <c r="F41" s="358"/>
      <c r="G41" s="358">
        <v>14.4</v>
      </c>
      <c r="H41" s="358"/>
      <c r="I41" s="358">
        <v>1.8</v>
      </c>
      <c r="J41" s="358"/>
      <c r="K41" s="39" t="s">
        <v>97</v>
      </c>
      <c r="L41" s="39">
        <v>17.8</v>
      </c>
      <c r="M41" s="358">
        <v>0.124</v>
      </c>
      <c r="N41" s="358"/>
      <c r="O41" s="43" t="s">
        <v>451</v>
      </c>
    </row>
    <row r="42" spans="1:15" ht="25" customHeight="1">
      <c r="A42" s="41" t="s">
        <v>442</v>
      </c>
      <c r="B42" s="41">
        <v>185</v>
      </c>
      <c r="C42" s="360">
        <v>37</v>
      </c>
      <c r="D42" s="360"/>
      <c r="E42" s="360" t="s">
        <v>398</v>
      </c>
      <c r="F42" s="360"/>
      <c r="G42" s="375">
        <v>16</v>
      </c>
      <c r="H42" s="375"/>
      <c r="I42" s="375">
        <v>2</v>
      </c>
      <c r="J42" s="375"/>
      <c r="K42" s="41" t="s">
        <v>97</v>
      </c>
      <c r="L42" s="45">
        <v>19.8</v>
      </c>
      <c r="M42" s="360">
        <v>9.9099999999999994E-2</v>
      </c>
      <c r="N42" s="360"/>
      <c r="O42" s="44" t="s">
        <v>452</v>
      </c>
    </row>
    <row r="43" spans="1:15" ht="25" customHeight="1">
      <c r="A43" s="39" t="s">
        <v>442</v>
      </c>
      <c r="B43" s="39">
        <v>240</v>
      </c>
      <c r="C43" s="358">
        <v>37</v>
      </c>
      <c r="D43" s="358"/>
      <c r="E43" s="358" t="s">
        <v>398</v>
      </c>
      <c r="F43" s="358"/>
      <c r="G43" s="358">
        <v>18.399999999999999</v>
      </c>
      <c r="H43" s="358"/>
      <c r="I43" s="358">
        <v>2.2000000000000002</v>
      </c>
      <c r="J43" s="358"/>
      <c r="K43" s="39" t="s">
        <v>97</v>
      </c>
      <c r="L43" s="39">
        <v>22.5</v>
      </c>
      <c r="M43" s="358">
        <v>7.5399999999999995E-2</v>
      </c>
      <c r="N43" s="358"/>
      <c r="O43" s="43" t="s">
        <v>453</v>
      </c>
    </row>
    <row r="44" spans="1:15" ht="25" customHeight="1">
      <c r="A44" s="41" t="s">
        <v>442</v>
      </c>
      <c r="B44" s="41">
        <v>300</v>
      </c>
      <c r="C44" s="360">
        <v>37</v>
      </c>
      <c r="D44" s="360"/>
      <c r="E44" s="360" t="s">
        <v>398</v>
      </c>
      <c r="F44" s="360"/>
      <c r="G44" s="360">
        <v>20.6</v>
      </c>
      <c r="H44" s="360"/>
      <c r="I44" s="360">
        <v>2.4</v>
      </c>
      <c r="J44" s="360"/>
      <c r="K44" s="41" t="s">
        <v>97</v>
      </c>
      <c r="L44" s="45">
        <v>25.2</v>
      </c>
      <c r="M44" s="360">
        <v>6.0100000000000001E-2</v>
      </c>
      <c r="N44" s="360"/>
      <c r="O44" s="44">
        <v>2808</v>
      </c>
    </row>
    <row r="65" spans="1:15" ht="30" customHeight="1">
      <c r="A65" s="12"/>
      <c r="B65" s="13" t="s">
        <v>7</v>
      </c>
      <c r="C65" s="14"/>
      <c r="D65" s="14"/>
      <c r="E65" s="14"/>
      <c r="F65" s="14"/>
      <c r="G65" s="14"/>
      <c r="H65" s="14"/>
      <c r="I65" s="14"/>
      <c r="J65" s="14"/>
      <c r="K65" s="14"/>
      <c r="L65" s="14"/>
      <c r="M65" s="14"/>
      <c r="N65" s="14"/>
      <c r="O65" s="16">
        <v>21</v>
      </c>
    </row>
  </sheetData>
  <mergeCells count="96">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s>
  <hyperlinks>
    <hyperlink ref="B65" r:id="rId1" tooltip="http://www.Z43-cable.vn" xr:uid="{00000000-0004-0000-1100-000000000000}"/>
  </hyperlinks>
  <pageMargins left="0.47222222222222199" right="0.47222222222222199" top="0.118055555555556" bottom="5.9027777777777797E-2" header="0" footer="0"/>
  <pageSetup paperSize="9" scale="65" orientation="portrait" r:id="rId2"/>
  <colBreaks count="1" manualBreakCount="1">
    <brk id="15" max="76" man="1"/>
  </colBreaks>
  <drawing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O65"/>
  <sheetViews>
    <sheetView view="pageBreakPreview" zoomScaleNormal="115" workbookViewId="0">
      <selection activeCell="I13" sqref="I13"/>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454</v>
      </c>
      <c r="B1" s="17"/>
      <c r="C1" s="17"/>
      <c r="D1" s="17"/>
      <c r="E1" s="17"/>
      <c r="F1" s="17"/>
      <c r="H1" s="179" t="s">
        <v>1</v>
      </c>
      <c r="I1" s="179"/>
      <c r="J1" s="179"/>
      <c r="K1" s="179"/>
      <c r="L1" s="179"/>
      <c r="M1" s="179"/>
      <c r="N1" s="179"/>
    </row>
    <row r="2" spans="1:15" s="1" customFormat="1" ht="45" customHeight="1">
      <c r="A2" s="364" t="s">
        <v>434</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455</v>
      </c>
      <c r="B4" s="31"/>
      <c r="C4" s="31"/>
      <c r="D4" s="31"/>
      <c r="E4" s="31"/>
      <c r="F4" s="31"/>
      <c r="G4" s="32"/>
      <c r="H4" s="32"/>
      <c r="I4" s="32"/>
      <c r="J4" s="32"/>
      <c r="K4" s="32"/>
      <c r="L4" s="32"/>
      <c r="M4" s="32"/>
      <c r="N4" s="32"/>
      <c r="O4" s="32"/>
    </row>
    <row r="5" spans="1:15">
      <c r="A5" s="22"/>
      <c r="B5" s="22"/>
      <c r="C5" s="22"/>
      <c r="D5" s="22"/>
      <c r="E5" s="22"/>
      <c r="F5" s="22"/>
    </row>
    <row r="6" spans="1:15" ht="15">
      <c r="A6" s="4" t="s">
        <v>171</v>
      </c>
      <c r="B6" s="33"/>
      <c r="C6" s="33"/>
      <c r="D6" s="33"/>
      <c r="E6" s="33"/>
      <c r="F6" s="33"/>
    </row>
    <row r="7" spans="1:15">
      <c r="A7" s="2" t="s">
        <v>388</v>
      </c>
      <c r="B7" s="34"/>
      <c r="C7" s="34"/>
      <c r="D7" s="34"/>
      <c r="E7" s="34"/>
      <c r="F7" s="34"/>
    </row>
    <row r="8" spans="1:15">
      <c r="A8" s="2" t="s">
        <v>356</v>
      </c>
      <c r="B8" s="34"/>
      <c r="C8" s="34"/>
      <c r="D8" s="34"/>
      <c r="E8" s="34"/>
      <c r="F8" s="34"/>
    </row>
    <row r="9" spans="1:15">
      <c r="B9" s="34"/>
      <c r="C9" s="34"/>
      <c r="D9" s="34"/>
      <c r="E9" s="34"/>
      <c r="F9" s="34"/>
    </row>
    <row r="10" spans="1:15">
      <c r="B10" s="34"/>
      <c r="C10" s="34"/>
      <c r="D10" s="34"/>
      <c r="E10" s="34"/>
      <c r="F10" s="34"/>
    </row>
    <row r="12" spans="1:15" s="1" customFormat="1" ht="15.5">
      <c r="A12" s="4" t="s">
        <v>436</v>
      </c>
      <c r="B12" s="4"/>
      <c r="C12" s="4"/>
      <c r="D12" s="4"/>
      <c r="E12" s="4"/>
      <c r="F12" s="4"/>
    </row>
    <row r="13" spans="1:15">
      <c r="B13" s="34"/>
      <c r="C13" s="34"/>
      <c r="D13" s="34"/>
      <c r="E13" s="34"/>
      <c r="F13" s="34"/>
      <c r="G13" s="35"/>
      <c r="H13" s="35"/>
      <c r="I13" s="35"/>
      <c r="J13" s="35"/>
      <c r="K13" s="35"/>
      <c r="L13" s="35"/>
    </row>
    <row r="14" spans="1:15">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438</v>
      </c>
      <c r="B18" s="37"/>
      <c r="C18" s="37"/>
      <c r="D18" s="37"/>
      <c r="E18" s="37"/>
      <c r="F18" s="37"/>
    </row>
    <row r="19" spans="1:15">
      <c r="A19" s="36" t="s">
        <v>439</v>
      </c>
      <c r="B19" s="37"/>
      <c r="C19" s="37"/>
      <c r="D19" s="37"/>
      <c r="E19" s="37"/>
      <c r="F19" s="37"/>
    </row>
    <row r="20" spans="1:15">
      <c r="A20" s="36" t="s">
        <v>440</v>
      </c>
      <c r="B20" s="37"/>
      <c r="C20" s="37"/>
      <c r="D20" s="37"/>
      <c r="E20" s="37"/>
      <c r="F20" s="37"/>
    </row>
    <row r="21" spans="1:15">
      <c r="A21" s="36" t="s">
        <v>441</v>
      </c>
      <c r="B21" s="37"/>
      <c r="C21" s="37"/>
      <c r="D21" s="37"/>
      <c r="E21" s="37"/>
      <c r="F21" s="37"/>
    </row>
    <row r="22" spans="1:15">
      <c r="A22" s="36" t="s">
        <v>389</v>
      </c>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5" ht="25" customHeight="1">
      <c r="A29" s="39" t="s">
        <v>442</v>
      </c>
      <c r="B29" s="39">
        <v>1.5</v>
      </c>
      <c r="C29" s="358">
        <v>7</v>
      </c>
      <c r="D29" s="358"/>
      <c r="E29" s="358">
        <v>0.52</v>
      </c>
      <c r="F29" s="358"/>
      <c r="G29" s="358">
        <v>1.56</v>
      </c>
      <c r="H29" s="358"/>
      <c r="I29" s="359">
        <v>0.8</v>
      </c>
      <c r="J29" s="359"/>
      <c r="K29" s="39" t="s">
        <v>97</v>
      </c>
      <c r="L29" s="48">
        <v>3.16</v>
      </c>
      <c r="M29" s="358">
        <v>12.1</v>
      </c>
      <c r="N29" s="358"/>
      <c r="O29" s="43" t="s">
        <v>443</v>
      </c>
    </row>
    <row r="30" spans="1:15" ht="25" customHeight="1">
      <c r="A30" s="41" t="s">
        <v>442</v>
      </c>
      <c r="B30" s="41">
        <v>2.5</v>
      </c>
      <c r="C30" s="360">
        <v>7</v>
      </c>
      <c r="D30" s="360"/>
      <c r="E30" s="360" t="s">
        <v>444</v>
      </c>
      <c r="F30" s="360"/>
      <c r="G30" s="360" t="s">
        <v>445</v>
      </c>
      <c r="H30" s="360"/>
      <c r="I30" s="361">
        <v>0.8</v>
      </c>
      <c r="J30" s="361"/>
      <c r="K30" s="41" t="s">
        <v>97</v>
      </c>
      <c r="L30" s="47">
        <v>3.61</v>
      </c>
      <c r="M30" s="360">
        <v>7.41</v>
      </c>
      <c r="N30" s="360"/>
      <c r="O30" s="44" t="s">
        <v>446</v>
      </c>
    </row>
    <row r="31" spans="1:15" ht="25" customHeight="1">
      <c r="A31" s="39" t="s">
        <v>442</v>
      </c>
      <c r="B31" s="39">
        <v>4</v>
      </c>
      <c r="C31" s="358">
        <v>7</v>
      </c>
      <c r="D31" s="358"/>
      <c r="E31" s="358" t="s">
        <v>447</v>
      </c>
      <c r="F31" s="358"/>
      <c r="G31" s="358" t="s">
        <v>448</v>
      </c>
      <c r="H31" s="358"/>
      <c r="I31" s="359">
        <v>1</v>
      </c>
      <c r="J31" s="359"/>
      <c r="K31" s="39" t="s">
        <v>97</v>
      </c>
      <c r="L31" s="48">
        <v>4.55</v>
      </c>
      <c r="M31" s="358">
        <v>4.6100000000000003</v>
      </c>
      <c r="N31" s="358"/>
      <c r="O31" s="43">
        <v>50</v>
      </c>
    </row>
    <row r="32" spans="1:15" ht="25" customHeight="1">
      <c r="A32" s="41" t="s">
        <v>442</v>
      </c>
      <c r="B32" s="41">
        <v>6</v>
      </c>
      <c r="C32" s="360">
        <v>7</v>
      </c>
      <c r="D32" s="360"/>
      <c r="E32" s="360" t="s">
        <v>394</v>
      </c>
      <c r="F32" s="360"/>
      <c r="G32" s="360" t="s">
        <v>449</v>
      </c>
      <c r="H32" s="360"/>
      <c r="I32" s="361">
        <v>1</v>
      </c>
      <c r="J32" s="361"/>
      <c r="K32" s="41" t="s">
        <v>97</v>
      </c>
      <c r="L32" s="47">
        <v>5.12</v>
      </c>
      <c r="M32" s="360">
        <v>3.08</v>
      </c>
      <c r="N32" s="360"/>
      <c r="O32" s="44">
        <v>70</v>
      </c>
    </row>
    <row r="33" spans="1:15" ht="25" customHeight="1">
      <c r="A33" s="39" t="s">
        <v>442</v>
      </c>
      <c r="B33" s="39">
        <v>10</v>
      </c>
      <c r="C33" s="358">
        <v>7</v>
      </c>
      <c r="D33" s="358"/>
      <c r="E33" s="358" t="s">
        <v>396</v>
      </c>
      <c r="F33" s="358"/>
      <c r="G33" s="358" t="s">
        <v>450</v>
      </c>
      <c r="H33" s="358"/>
      <c r="I33" s="359">
        <v>1</v>
      </c>
      <c r="J33" s="359"/>
      <c r="K33" s="39" t="s">
        <v>97</v>
      </c>
      <c r="L33" s="48">
        <v>6.05</v>
      </c>
      <c r="M33" s="358">
        <v>1.83</v>
      </c>
      <c r="N33" s="358"/>
      <c r="O33" s="43">
        <v>118</v>
      </c>
    </row>
    <row r="34" spans="1:15" ht="25" customHeight="1">
      <c r="A34" s="41" t="s">
        <v>442</v>
      </c>
      <c r="B34" s="41">
        <v>16</v>
      </c>
      <c r="C34" s="360">
        <v>7</v>
      </c>
      <c r="D34" s="360"/>
      <c r="E34" s="360" t="s">
        <v>398</v>
      </c>
      <c r="F34" s="360"/>
      <c r="G34" s="361">
        <v>4.7</v>
      </c>
      <c r="H34" s="361"/>
      <c r="I34" s="361">
        <v>1</v>
      </c>
      <c r="J34" s="361"/>
      <c r="K34" s="41" t="s">
        <v>97</v>
      </c>
      <c r="L34" s="47">
        <v>6.8</v>
      </c>
      <c r="M34" s="360">
        <v>1.1499999999999999</v>
      </c>
      <c r="N34" s="360"/>
      <c r="O34" s="44">
        <v>164</v>
      </c>
    </row>
    <row r="35" spans="1:15" ht="25" customHeight="1">
      <c r="A35" s="39" t="s">
        <v>442</v>
      </c>
      <c r="B35" s="39">
        <v>25</v>
      </c>
      <c r="C35" s="358">
        <v>7</v>
      </c>
      <c r="D35" s="358"/>
      <c r="E35" s="358" t="s">
        <v>398</v>
      </c>
      <c r="F35" s="358"/>
      <c r="G35" s="359">
        <v>6</v>
      </c>
      <c r="H35" s="359"/>
      <c r="I35" s="359">
        <v>1.2</v>
      </c>
      <c r="J35" s="359"/>
      <c r="K35" s="39" t="s">
        <v>97</v>
      </c>
      <c r="L35" s="48">
        <v>8.4</v>
      </c>
      <c r="M35" s="358">
        <v>0.72699999999999998</v>
      </c>
      <c r="N35" s="358"/>
      <c r="O35" s="43">
        <v>260</v>
      </c>
    </row>
    <row r="36" spans="1:15" ht="25" customHeight="1">
      <c r="A36" s="41" t="s">
        <v>442</v>
      </c>
      <c r="B36" s="41">
        <v>35</v>
      </c>
      <c r="C36" s="360">
        <v>7</v>
      </c>
      <c r="D36" s="360"/>
      <c r="E36" s="360" t="s">
        <v>398</v>
      </c>
      <c r="F36" s="360"/>
      <c r="G36" s="361">
        <v>7</v>
      </c>
      <c r="H36" s="361"/>
      <c r="I36" s="361">
        <v>1.2</v>
      </c>
      <c r="J36" s="361"/>
      <c r="K36" s="41" t="s">
        <v>97</v>
      </c>
      <c r="L36" s="47">
        <v>9.6</v>
      </c>
      <c r="M36" s="360">
        <v>0.52400000000000002</v>
      </c>
      <c r="N36" s="360"/>
      <c r="O36" s="44">
        <v>349</v>
      </c>
    </row>
    <row r="37" spans="1:15" ht="25" customHeight="1">
      <c r="A37" s="39" t="s">
        <v>442</v>
      </c>
      <c r="B37" s="39">
        <v>50</v>
      </c>
      <c r="C37" s="358">
        <v>7</v>
      </c>
      <c r="D37" s="358"/>
      <c r="E37" s="358" t="s">
        <v>398</v>
      </c>
      <c r="F37" s="358"/>
      <c r="G37" s="359">
        <v>8.1999999999999993</v>
      </c>
      <c r="H37" s="359"/>
      <c r="I37" s="359">
        <v>1.4</v>
      </c>
      <c r="J37" s="359"/>
      <c r="K37" s="39" t="s">
        <v>97</v>
      </c>
      <c r="L37" s="48">
        <v>11</v>
      </c>
      <c r="M37" s="358">
        <v>0.38700000000000001</v>
      </c>
      <c r="N37" s="358"/>
      <c r="O37" s="43">
        <v>475</v>
      </c>
    </row>
    <row r="38" spans="1:15" ht="25" customHeight="1">
      <c r="A38" s="41" t="s">
        <v>442</v>
      </c>
      <c r="B38" s="41">
        <v>70</v>
      </c>
      <c r="C38" s="360">
        <v>19</v>
      </c>
      <c r="D38" s="360"/>
      <c r="E38" s="360" t="s">
        <v>398</v>
      </c>
      <c r="F38" s="360"/>
      <c r="G38" s="375">
        <v>10</v>
      </c>
      <c r="H38" s="375"/>
      <c r="I38" s="361">
        <v>1.4</v>
      </c>
      <c r="J38" s="361"/>
      <c r="K38" s="45" t="s">
        <v>97</v>
      </c>
      <c r="L38" s="47">
        <v>12.8</v>
      </c>
      <c r="M38" s="360">
        <v>0.26800000000000002</v>
      </c>
      <c r="N38" s="360"/>
      <c r="O38" s="44">
        <v>668</v>
      </c>
    </row>
    <row r="39" spans="1:15" ht="25" customHeight="1">
      <c r="A39" s="39" t="s">
        <v>442</v>
      </c>
      <c r="B39" s="39">
        <v>95</v>
      </c>
      <c r="C39" s="358">
        <v>19</v>
      </c>
      <c r="D39" s="358"/>
      <c r="E39" s="358" t="s">
        <v>398</v>
      </c>
      <c r="F39" s="358"/>
      <c r="G39" s="358">
        <v>11.6</v>
      </c>
      <c r="H39" s="358"/>
      <c r="I39" s="359">
        <v>1.6</v>
      </c>
      <c r="J39" s="359"/>
      <c r="K39" s="46" t="s">
        <v>97</v>
      </c>
      <c r="L39" s="48">
        <v>14.8</v>
      </c>
      <c r="M39" s="358">
        <v>0.193</v>
      </c>
      <c r="N39" s="358"/>
      <c r="O39" s="43">
        <v>927</v>
      </c>
    </row>
    <row r="40" spans="1:15" ht="25" customHeight="1">
      <c r="A40" s="41" t="s">
        <v>442</v>
      </c>
      <c r="B40" s="41">
        <v>120</v>
      </c>
      <c r="C40" s="360">
        <v>19</v>
      </c>
      <c r="D40" s="360"/>
      <c r="E40" s="360" t="s">
        <v>398</v>
      </c>
      <c r="F40" s="360"/>
      <c r="G40" s="375">
        <v>13</v>
      </c>
      <c r="H40" s="375"/>
      <c r="I40" s="361">
        <v>1.6</v>
      </c>
      <c r="J40" s="361"/>
      <c r="K40" s="41" t="s">
        <v>97</v>
      </c>
      <c r="L40" s="47">
        <v>16.2</v>
      </c>
      <c r="M40" s="360">
        <v>0.153</v>
      </c>
      <c r="N40" s="360"/>
      <c r="O40" s="44">
        <v>1134</v>
      </c>
    </row>
    <row r="41" spans="1:15" ht="25" customHeight="1">
      <c r="A41" s="39" t="s">
        <v>442</v>
      </c>
      <c r="B41" s="39">
        <v>150</v>
      </c>
      <c r="C41" s="358">
        <v>19</v>
      </c>
      <c r="D41" s="358"/>
      <c r="E41" s="358" t="s">
        <v>398</v>
      </c>
      <c r="F41" s="358"/>
      <c r="G41" s="358">
        <v>14.4</v>
      </c>
      <c r="H41" s="358"/>
      <c r="I41" s="359">
        <v>1.8</v>
      </c>
      <c r="J41" s="359"/>
      <c r="K41" s="39" t="s">
        <v>97</v>
      </c>
      <c r="L41" s="48">
        <v>18</v>
      </c>
      <c r="M41" s="358">
        <v>0.124</v>
      </c>
      <c r="N41" s="358"/>
      <c r="O41" s="43" t="s">
        <v>451</v>
      </c>
    </row>
    <row r="42" spans="1:15" ht="25" customHeight="1">
      <c r="A42" s="41" t="s">
        <v>442</v>
      </c>
      <c r="B42" s="41">
        <v>185</v>
      </c>
      <c r="C42" s="360">
        <v>37</v>
      </c>
      <c r="D42" s="360"/>
      <c r="E42" s="360" t="s">
        <v>398</v>
      </c>
      <c r="F42" s="360"/>
      <c r="G42" s="375">
        <v>16</v>
      </c>
      <c r="H42" s="375"/>
      <c r="I42" s="361">
        <v>2</v>
      </c>
      <c r="J42" s="361"/>
      <c r="K42" s="41" t="s">
        <v>97</v>
      </c>
      <c r="L42" s="47">
        <v>20</v>
      </c>
      <c r="M42" s="360">
        <v>9.9099999999999994E-2</v>
      </c>
      <c r="N42" s="360"/>
      <c r="O42" s="44" t="s">
        <v>452</v>
      </c>
    </row>
    <row r="43" spans="1:15" ht="25" customHeight="1">
      <c r="A43" s="39" t="s">
        <v>442</v>
      </c>
      <c r="B43" s="39">
        <v>240</v>
      </c>
      <c r="C43" s="358">
        <v>37</v>
      </c>
      <c r="D43" s="358"/>
      <c r="E43" s="358" t="s">
        <v>398</v>
      </c>
      <c r="F43" s="358"/>
      <c r="G43" s="358">
        <v>18.399999999999999</v>
      </c>
      <c r="H43" s="358"/>
      <c r="I43" s="359">
        <v>2.2000000000000002</v>
      </c>
      <c r="J43" s="359"/>
      <c r="K43" s="39" t="s">
        <v>97</v>
      </c>
      <c r="L43" s="48">
        <v>22.8</v>
      </c>
      <c r="M43" s="358">
        <v>7.5399999999999995E-2</v>
      </c>
      <c r="N43" s="358"/>
      <c r="O43" s="43" t="s">
        <v>453</v>
      </c>
    </row>
    <row r="44" spans="1:15" ht="25" customHeight="1">
      <c r="A44" s="41" t="s">
        <v>442</v>
      </c>
      <c r="B44" s="41">
        <v>300</v>
      </c>
      <c r="C44" s="360">
        <v>37</v>
      </c>
      <c r="D44" s="360"/>
      <c r="E44" s="360" t="s">
        <v>398</v>
      </c>
      <c r="F44" s="360"/>
      <c r="G44" s="360">
        <v>20.6</v>
      </c>
      <c r="H44" s="360"/>
      <c r="I44" s="361">
        <v>2.4</v>
      </c>
      <c r="J44" s="361"/>
      <c r="K44" s="41" t="s">
        <v>97</v>
      </c>
      <c r="L44" s="47">
        <v>25.4</v>
      </c>
      <c r="M44" s="360">
        <v>6.0100000000000001E-2</v>
      </c>
      <c r="N44" s="360"/>
      <c r="O44" s="44">
        <v>2808</v>
      </c>
    </row>
    <row r="65" spans="1:15" ht="30" customHeight="1">
      <c r="A65" s="12"/>
      <c r="B65" s="13" t="s">
        <v>7</v>
      </c>
      <c r="C65" s="14"/>
      <c r="D65" s="14"/>
      <c r="E65" s="14"/>
      <c r="F65" s="14"/>
      <c r="G65" s="14"/>
      <c r="H65" s="14"/>
      <c r="I65" s="14"/>
      <c r="J65" s="14"/>
      <c r="K65" s="14"/>
      <c r="L65" s="14"/>
      <c r="M65" s="14"/>
      <c r="N65" s="14"/>
      <c r="O65" s="16">
        <v>22</v>
      </c>
    </row>
  </sheetData>
  <mergeCells count="96">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s>
  <hyperlinks>
    <hyperlink ref="B65" r:id="rId1" tooltip="http://www.Z43-cable.vn" xr:uid="{00000000-0004-0000-1200-000000000000}"/>
  </hyperlinks>
  <pageMargins left="0.47222222222222199" right="0.47222222222222199" top="0.118055555555556" bottom="5.9027777777777797E-2" header="0" footer="0"/>
  <pageSetup paperSize="9" scale="65" orientation="portrait" r:id="rId2"/>
  <colBreaks count="1" manualBreakCount="1">
    <brk id="15" max="79" man="1"/>
  </colBreaks>
  <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O72"/>
  <sheetViews>
    <sheetView view="pageBreakPreview" zoomScale="115" zoomScaleNormal="115" workbookViewId="0">
      <selection activeCell="A16" sqref="A16:A20"/>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457</v>
      </c>
      <c r="B1" s="17"/>
      <c r="C1" s="17"/>
      <c r="D1" s="17"/>
      <c r="E1" s="17"/>
      <c r="F1" s="17"/>
      <c r="H1" s="179" t="s">
        <v>1</v>
      </c>
      <c r="I1" s="179"/>
      <c r="J1" s="179"/>
      <c r="K1" s="179"/>
      <c r="L1" s="179"/>
      <c r="M1" s="179"/>
      <c r="N1" s="179"/>
    </row>
    <row r="2" spans="1:15" s="1" customFormat="1" ht="45" customHeight="1">
      <c r="A2" s="364" t="s">
        <v>458</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459</v>
      </c>
      <c r="B4" s="31"/>
      <c r="C4" s="31"/>
      <c r="D4" s="31"/>
      <c r="E4" s="31"/>
      <c r="F4" s="31"/>
      <c r="G4" s="32"/>
      <c r="H4" s="32"/>
      <c r="I4" s="32"/>
      <c r="J4" s="32"/>
      <c r="K4" s="32"/>
      <c r="L4" s="32"/>
      <c r="M4" s="32"/>
      <c r="N4" s="32"/>
      <c r="O4" s="32"/>
    </row>
    <row r="5" spans="1:15">
      <c r="A5" s="22"/>
      <c r="B5" s="22"/>
      <c r="C5" s="22"/>
      <c r="D5" s="22"/>
      <c r="E5" s="22"/>
      <c r="F5" s="22"/>
    </row>
    <row r="6" spans="1:15" ht="15">
      <c r="A6" s="4" t="s">
        <v>171</v>
      </c>
      <c r="B6" s="33"/>
      <c r="C6" s="33"/>
      <c r="D6" s="33"/>
      <c r="E6" s="33"/>
      <c r="F6" s="33"/>
    </row>
    <row r="7" spans="1:15">
      <c r="A7" s="2" t="s">
        <v>388</v>
      </c>
      <c r="B7" s="34"/>
      <c r="C7" s="34"/>
      <c r="D7" s="34"/>
      <c r="E7" s="34"/>
      <c r="F7" s="34"/>
    </row>
    <row r="8" spans="1:15">
      <c r="A8" s="2" t="s">
        <v>356</v>
      </c>
      <c r="B8" s="34"/>
      <c r="C8" s="34"/>
      <c r="D8" s="34"/>
      <c r="E8" s="34"/>
      <c r="F8" s="34"/>
    </row>
    <row r="9" spans="1:15">
      <c r="B9" s="34"/>
      <c r="C9" s="34"/>
      <c r="D9" s="34"/>
      <c r="E9" s="34"/>
      <c r="F9" s="34"/>
    </row>
    <row r="10" spans="1:15">
      <c r="B10" s="34"/>
      <c r="C10" s="34"/>
      <c r="D10" s="34"/>
      <c r="E10" s="34"/>
      <c r="F10" s="34"/>
    </row>
    <row r="12" spans="1:15" s="1" customFormat="1" ht="15.5">
      <c r="A12" s="4" t="s">
        <v>460</v>
      </c>
      <c r="B12" s="4"/>
      <c r="C12" s="4"/>
      <c r="D12" s="4"/>
      <c r="E12" s="4"/>
      <c r="F12" s="4"/>
    </row>
    <row r="13" spans="1:15">
      <c r="B13" s="34"/>
      <c r="C13" s="34"/>
      <c r="D13" s="34"/>
      <c r="E13" s="34"/>
      <c r="F13" s="34"/>
      <c r="G13" s="35"/>
      <c r="H13" s="35"/>
      <c r="I13" s="35"/>
      <c r="J13" s="35"/>
      <c r="K13" s="35"/>
      <c r="L13" s="35"/>
    </row>
    <row r="14" spans="1:15">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438</v>
      </c>
      <c r="B18" s="37"/>
      <c r="C18" s="37"/>
      <c r="D18" s="37"/>
      <c r="E18" s="37"/>
      <c r="F18" s="37"/>
    </row>
    <row r="19" spans="1:15">
      <c r="A19" s="36" t="s">
        <v>461</v>
      </c>
      <c r="B19" s="37"/>
      <c r="C19" s="37"/>
      <c r="D19" s="37"/>
      <c r="E19" s="37"/>
      <c r="F19" s="37"/>
    </row>
    <row r="20" spans="1:15">
      <c r="A20" s="36" t="s">
        <v>389</v>
      </c>
      <c r="B20" s="37"/>
      <c r="C20" s="37"/>
      <c r="D20" s="37"/>
      <c r="E20" s="37"/>
      <c r="F20" s="37"/>
    </row>
    <row r="21" spans="1:15">
      <c r="A21" s="36"/>
      <c r="B21" s="37"/>
      <c r="C21" s="37"/>
      <c r="D21" s="37"/>
      <c r="E21" s="37"/>
      <c r="F21" s="37"/>
    </row>
    <row r="22" spans="1:15">
      <c r="A22" s="36"/>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5" ht="25" customHeight="1">
      <c r="A29" s="39" t="s">
        <v>462</v>
      </c>
      <c r="B29" s="39">
        <v>4</v>
      </c>
      <c r="C29" s="358">
        <v>7</v>
      </c>
      <c r="D29" s="358"/>
      <c r="E29" s="358">
        <v>0.85</v>
      </c>
      <c r="F29" s="358"/>
      <c r="G29" s="358">
        <v>1.56</v>
      </c>
      <c r="H29" s="358"/>
      <c r="I29" s="376">
        <v>1</v>
      </c>
      <c r="J29" s="376"/>
      <c r="K29" s="39" t="s">
        <v>97</v>
      </c>
      <c r="L29" s="48">
        <v>9.1</v>
      </c>
      <c r="M29" s="358">
        <v>4.6100000000000003</v>
      </c>
      <c r="N29" s="358"/>
      <c r="O29" s="43" t="s">
        <v>463</v>
      </c>
    </row>
    <row r="30" spans="1:15" ht="25" customHeight="1">
      <c r="A30" s="41" t="s">
        <v>462</v>
      </c>
      <c r="B30" s="41">
        <v>6</v>
      </c>
      <c r="C30" s="360">
        <v>7</v>
      </c>
      <c r="D30" s="360"/>
      <c r="E30" s="360">
        <v>1.04</v>
      </c>
      <c r="F30" s="360"/>
      <c r="G30" s="360" t="s">
        <v>445</v>
      </c>
      <c r="H30" s="360"/>
      <c r="I30" s="375">
        <v>1</v>
      </c>
      <c r="J30" s="375"/>
      <c r="K30" s="41" t="s">
        <v>97</v>
      </c>
      <c r="L30" s="47">
        <v>10.199999999999999</v>
      </c>
      <c r="M30" s="360">
        <v>3.08</v>
      </c>
      <c r="N30" s="360"/>
      <c r="O30" s="44" t="s">
        <v>464</v>
      </c>
    </row>
    <row r="31" spans="1:15" ht="25" customHeight="1">
      <c r="A31" s="39" t="s">
        <v>462</v>
      </c>
      <c r="B31" s="39">
        <v>10</v>
      </c>
      <c r="C31" s="358">
        <v>7</v>
      </c>
      <c r="D31" s="358"/>
      <c r="E31" s="358">
        <v>1.35</v>
      </c>
      <c r="F31" s="358"/>
      <c r="G31" s="358" t="s">
        <v>448</v>
      </c>
      <c r="H31" s="358"/>
      <c r="I31" s="376">
        <v>1</v>
      </c>
      <c r="J31" s="376"/>
      <c r="K31" s="39" t="s">
        <v>97</v>
      </c>
      <c r="L31" s="48">
        <v>12.1</v>
      </c>
      <c r="M31" s="358">
        <v>1.83</v>
      </c>
      <c r="N31" s="358"/>
      <c r="O31" s="43" t="s">
        <v>465</v>
      </c>
    </row>
    <row r="32" spans="1:15" ht="25" customHeight="1">
      <c r="A32" s="41" t="s">
        <v>462</v>
      </c>
      <c r="B32" s="41">
        <v>16</v>
      </c>
      <c r="C32" s="360">
        <v>7</v>
      </c>
      <c r="D32" s="360"/>
      <c r="E32" s="360" t="s">
        <v>398</v>
      </c>
      <c r="F32" s="360"/>
      <c r="G32" s="360" t="s">
        <v>449</v>
      </c>
      <c r="H32" s="360"/>
      <c r="I32" s="375">
        <v>1</v>
      </c>
      <c r="J32" s="375"/>
      <c r="K32" s="41" t="s">
        <v>97</v>
      </c>
      <c r="L32" s="47">
        <v>14.5</v>
      </c>
      <c r="M32" s="360">
        <v>1.1499999999999999</v>
      </c>
      <c r="N32" s="360"/>
      <c r="O32" s="44" t="s">
        <v>466</v>
      </c>
    </row>
    <row r="33" spans="1:15" ht="25" customHeight="1">
      <c r="A33" s="39" t="s">
        <v>462</v>
      </c>
      <c r="B33" s="39">
        <v>25</v>
      </c>
      <c r="C33" s="358">
        <v>7</v>
      </c>
      <c r="D33" s="358"/>
      <c r="E33" s="358" t="s">
        <v>398</v>
      </c>
      <c r="F33" s="358"/>
      <c r="G33" s="358" t="s">
        <v>450</v>
      </c>
      <c r="H33" s="358"/>
      <c r="I33" s="376">
        <v>1.2</v>
      </c>
      <c r="J33" s="376"/>
      <c r="K33" s="39" t="s">
        <v>97</v>
      </c>
      <c r="L33" s="48">
        <v>18</v>
      </c>
      <c r="M33" s="358">
        <v>0.72699999999999998</v>
      </c>
      <c r="N33" s="358"/>
      <c r="O33" s="43" t="s">
        <v>467</v>
      </c>
    </row>
    <row r="34" spans="1:15" ht="25" customHeight="1">
      <c r="A34" s="41" t="s">
        <v>462</v>
      </c>
      <c r="B34" s="41">
        <v>35</v>
      </c>
      <c r="C34" s="360">
        <v>7</v>
      </c>
      <c r="D34" s="360"/>
      <c r="E34" s="360" t="s">
        <v>398</v>
      </c>
      <c r="F34" s="360"/>
      <c r="G34" s="360" t="s">
        <v>468</v>
      </c>
      <c r="H34" s="360"/>
      <c r="I34" s="375">
        <v>1.2</v>
      </c>
      <c r="J34" s="375"/>
      <c r="K34" s="41" t="s">
        <v>97</v>
      </c>
      <c r="L34" s="47">
        <v>20.2</v>
      </c>
      <c r="M34" s="360">
        <v>0.52400000000000002</v>
      </c>
      <c r="N34" s="360"/>
      <c r="O34" s="44" t="s">
        <v>469</v>
      </c>
    </row>
    <row r="72" spans="1:15" ht="30" customHeight="1">
      <c r="A72" s="12"/>
      <c r="B72" s="13" t="s">
        <v>7</v>
      </c>
      <c r="C72" s="14"/>
      <c r="D72" s="14"/>
      <c r="E72" s="14"/>
      <c r="F72" s="14"/>
      <c r="G72" s="14"/>
      <c r="H72" s="14"/>
      <c r="I72" s="14"/>
      <c r="J72" s="14"/>
      <c r="K72" s="14"/>
      <c r="L72" s="14"/>
      <c r="M72" s="14"/>
      <c r="N72" s="14"/>
      <c r="O72" s="16">
        <v>23</v>
      </c>
    </row>
  </sheetData>
  <mergeCells count="46">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s>
  <hyperlinks>
    <hyperlink ref="B72" r:id="rId1" tooltip="http://www.Z43-cable.vn" xr:uid="{00000000-0004-0000-1300-000000000000}"/>
  </hyperlinks>
  <pageMargins left="0.47222222222222199" right="0.47222222222222199" top="0.118055555555556" bottom="5.9027777777777797E-2" header="0" footer="0"/>
  <pageSetup paperSize="9" scale="65" orientation="portrait" r:id="rId2"/>
  <colBreaks count="1" manualBreakCount="1">
    <brk id="15" max="84" man="1"/>
  </colBreaks>
  <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O72"/>
  <sheetViews>
    <sheetView view="pageBreakPreview" zoomScaleNormal="115" workbookViewId="0">
      <selection activeCell="A16" sqref="A16:A20"/>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470</v>
      </c>
      <c r="B1" s="17"/>
      <c r="C1" s="17"/>
      <c r="D1" s="17"/>
      <c r="E1" s="17"/>
      <c r="F1" s="17"/>
      <c r="H1" s="179" t="s">
        <v>1</v>
      </c>
      <c r="I1" s="179"/>
      <c r="J1" s="179"/>
      <c r="K1" s="179"/>
      <c r="L1" s="179"/>
      <c r="M1" s="179"/>
      <c r="N1" s="179"/>
    </row>
    <row r="2" spans="1:15" s="1" customFormat="1" ht="45" customHeight="1">
      <c r="A2" s="364" t="s">
        <v>471</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459</v>
      </c>
      <c r="B4" s="31"/>
      <c r="C4" s="31"/>
      <c r="D4" s="31"/>
      <c r="E4" s="31"/>
      <c r="F4" s="31"/>
      <c r="G4" s="32"/>
      <c r="H4" s="32"/>
      <c r="I4" s="32"/>
      <c r="J4" s="32"/>
      <c r="K4" s="32"/>
      <c r="L4" s="32"/>
      <c r="M4" s="32"/>
      <c r="N4" s="32"/>
      <c r="O4" s="32"/>
    </row>
    <row r="5" spans="1:15">
      <c r="A5" s="22"/>
      <c r="B5" s="22"/>
      <c r="C5" s="22"/>
      <c r="D5" s="22"/>
      <c r="E5" s="22"/>
      <c r="F5" s="22"/>
    </row>
    <row r="6" spans="1:15" ht="15">
      <c r="A6" s="4" t="s">
        <v>171</v>
      </c>
      <c r="B6" s="33"/>
      <c r="C6" s="33"/>
      <c r="D6" s="33"/>
      <c r="E6" s="33"/>
      <c r="F6" s="33"/>
    </row>
    <row r="7" spans="1:15">
      <c r="A7" s="2" t="s">
        <v>388</v>
      </c>
      <c r="B7" s="34"/>
      <c r="C7" s="34"/>
      <c r="D7" s="34"/>
      <c r="E7" s="34"/>
      <c r="F7" s="34"/>
    </row>
    <row r="8" spans="1:15">
      <c r="A8" s="2" t="s">
        <v>356</v>
      </c>
      <c r="B8" s="34"/>
      <c r="C8" s="34"/>
      <c r="D8" s="34"/>
      <c r="E8" s="34"/>
      <c r="F8" s="34"/>
    </row>
    <row r="9" spans="1:15">
      <c r="B9" s="34"/>
      <c r="C9" s="34"/>
      <c r="D9" s="34"/>
      <c r="E9" s="34"/>
      <c r="F9" s="34"/>
    </row>
    <row r="10" spans="1:15">
      <c r="B10" s="34"/>
      <c r="C10" s="34"/>
      <c r="D10" s="34"/>
      <c r="E10" s="34"/>
      <c r="F10" s="34"/>
    </row>
    <row r="12" spans="1:15" s="1" customFormat="1" ht="15.5">
      <c r="A12" s="4" t="s">
        <v>436</v>
      </c>
      <c r="B12" s="4"/>
      <c r="C12" s="4"/>
      <c r="D12" s="4"/>
      <c r="E12" s="4"/>
      <c r="F12" s="4"/>
    </row>
    <row r="13" spans="1:15">
      <c r="B13" s="34"/>
      <c r="C13" s="34"/>
      <c r="D13" s="34"/>
      <c r="E13" s="34"/>
      <c r="F13" s="34"/>
      <c r="G13" s="35"/>
      <c r="H13" s="35"/>
      <c r="I13" s="35"/>
      <c r="J13" s="35"/>
      <c r="K13" s="35"/>
      <c r="L13" s="35"/>
    </row>
    <row r="14" spans="1:15">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438</v>
      </c>
      <c r="B18" s="37"/>
      <c r="C18" s="37"/>
      <c r="D18" s="37"/>
      <c r="E18" s="37"/>
      <c r="F18" s="37"/>
    </row>
    <row r="19" spans="1:15">
      <c r="A19" s="36" t="s">
        <v>461</v>
      </c>
      <c r="B19" s="37"/>
      <c r="C19" s="37"/>
      <c r="D19" s="37"/>
      <c r="E19" s="37"/>
      <c r="F19" s="37"/>
    </row>
    <row r="20" spans="1:15">
      <c r="A20" s="36" t="s">
        <v>389</v>
      </c>
      <c r="B20" s="37"/>
      <c r="C20" s="37"/>
      <c r="D20" s="37"/>
      <c r="E20" s="37"/>
      <c r="F20" s="37"/>
    </row>
    <row r="21" spans="1:15">
      <c r="A21" s="36"/>
      <c r="B21" s="37"/>
      <c r="C21" s="37"/>
      <c r="D21" s="37"/>
      <c r="E21" s="37"/>
      <c r="F21" s="37"/>
    </row>
    <row r="22" spans="1:15">
      <c r="A22" s="36"/>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5" ht="25" customHeight="1">
      <c r="A29" s="39" t="s">
        <v>472</v>
      </c>
      <c r="B29" s="39">
        <v>4</v>
      </c>
      <c r="C29" s="358">
        <v>7</v>
      </c>
      <c r="D29" s="358"/>
      <c r="E29" s="358">
        <v>0.85</v>
      </c>
      <c r="F29" s="358"/>
      <c r="G29" s="358">
        <v>1.56</v>
      </c>
      <c r="H29" s="358"/>
      <c r="I29" s="376">
        <v>1</v>
      </c>
      <c r="J29" s="376"/>
      <c r="K29" s="39" t="s">
        <v>97</v>
      </c>
      <c r="L29" s="46">
        <v>9.8000000000000007</v>
      </c>
      <c r="M29" s="358">
        <v>4.6100000000000003</v>
      </c>
      <c r="N29" s="358"/>
      <c r="O29" s="43" t="s">
        <v>473</v>
      </c>
    </row>
    <row r="30" spans="1:15" ht="25" customHeight="1">
      <c r="A30" s="41" t="s">
        <v>472</v>
      </c>
      <c r="B30" s="41">
        <v>6</v>
      </c>
      <c r="C30" s="360">
        <v>7</v>
      </c>
      <c r="D30" s="360"/>
      <c r="E30" s="360">
        <v>1.04</v>
      </c>
      <c r="F30" s="360"/>
      <c r="G30" s="360" t="s">
        <v>445</v>
      </c>
      <c r="H30" s="360"/>
      <c r="I30" s="375">
        <v>1</v>
      </c>
      <c r="J30" s="375"/>
      <c r="K30" s="41" t="s">
        <v>97</v>
      </c>
      <c r="L30" s="45">
        <v>11.1</v>
      </c>
      <c r="M30" s="360">
        <v>3.08</v>
      </c>
      <c r="N30" s="360"/>
      <c r="O30" s="44" t="s">
        <v>474</v>
      </c>
    </row>
    <row r="31" spans="1:15" ht="25" customHeight="1">
      <c r="A31" s="39" t="s">
        <v>472</v>
      </c>
      <c r="B31" s="39">
        <v>10</v>
      </c>
      <c r="C31" s="358">
        <v>7</v>
      </c>
      <c r="D31" s="358"/>
      <c r="E31" s="358">
        <v>1.35</v>
      </c>
      <c r="F31" s="358"/>
      <c r="G31" s="358" t="s">
        <v>448</v>
      </c>
      <c r="H31" s="358"/>
      <c r="I31" s="376">
        <v>1</v>
      </c>
      <c r="J31" s="376"/>
      <c r="K31" s="39" t="s">
        <v>97</v>
      </c>
      <c r="L31" s="46">
        <v>13.1</v>
      </c>
      <c r="M31" s="358">
        <v>1.83</v>
      </c>
      <c r="N31" s="358"/>
      <c r="O31" s="43" t="s">
        <v>475</v>
      </c>
    </row>
    <row r="32" spans="1:15" ht="25" customHeight="1">
      <c r="A32" s="41" t="s">
        <v>472</v>
      </c>
      <c r="B32" s="41">
        <v>16</v>
      </c>
      <c r="C32" s="360">
        <v>7</v>
      </c>
      <c r="D32" s="360"/>
      <c r="E32" s="360" t="s">
        <v>398</v>
      </c>
      <c r="F32" s="360"/>
      <c r="G32" s="360" t="s">
        <v>449</v>
      </c>
      <c r="H32" s="360"/>
      <c r="I32" s="375">
        <v>1</v>
      </c>
      <c r="J32" s="375"/>
      <c r="K32" s="41" t="s">
        <v>97</v>
      </c>
      <c r="L32" s="45">
        <v>15.7</v>
      </c>
      <c r="M32" s="360">
        <v>1.1499999999999999</v>
      </c>
      <c r="N32" s="360"/>
      <c r="O32" s="44" t="s">
        <v>476</v>
      </c>
    </row>
    <row r="33" spans="1:15" ht="25" customHeight="1">
      <c r="A33" s="39" t="s">
        <v>472</v>
      </c>
      <c r="B33" s="39">
        <v>25</v>
      </c>
      <c r="C33" s="358">
        <v>7</v>
      </c>
      <c r="D33" s="358"/>
      <c r="E33" s="358" t="s">
        <v>398</v>
      </c>
      <c r="F33" s="358"/>
      <c r="G33" s="358" t="s">
        <v>450</v>
      </c>
      <c r="H33" s="358"/>
      <c r="I33" s="376">
        <v>1.2</v>
      </c>
      <c r="J33" s="376"/>
      <c r="K33" s="39" t="s">
        <v>97</v>
      </c>
      <c r="L33" s="46">
        <v>19.399999999999999</v>
      </c>
      <c r="M33" s="358">
        <v>0.72699999999999998</v>
      </c>
      <c r="N33" s="358"/>
      <c r="O33" s="43" t="s">
        <v>477</v>
      </c>
    </row>
    <row r="34" spans="1:15" ht="25" customHeight="1">
      <c r="A34" s="41" t="s">
        <v>472</v>
      </c>
      <c r="B34" s="41">
        <v>35</v>
      </c>
      <c r="C34" s="360">
        <v>7</v>
      </c>
      <c r="D34" s="360"/>
      <c r="E34" s="360" t="s">
        <v>398</v>
      </c>
      <c r="F34" s="360"/>
      <c r="G34" s="360" t="s">
        <v>468</v>
      </c>
      <c r="H34" s="360"/>
      <c r="I34" s="375">
        <v>1.2</v>
      </c>
      <c r="J34" s="375"/>
      <c r="K34" s="41" t="s">
        <v>97</v>
      </c>
      <c r="L34" s="45">
        <v>21.9</v>
      </c>
      <c r="M34" s="360">
        <v>0.52400000000000002</v>
      </c>
      <c r="N34" s="360"/>
      <c r="O34" s="44" t="s">
        <v>478</v>
      </c>
    </row>
    <row r="72" spans="1:15" ht="30" customHeight="1">
      <c r="A72" s="12"/>
      <c r="B72" s="13" t="s">
        <v>7</v>
      </c>
      <c r="C72" s="14"/>
      <c r="D72" s="14"/>
      <c r="E72" s="14"/>
      <c r="F72" s="14"/>
      <c r="G72" s="14"/>
      <c r="H72" s="14"/>
      <c r="I72" s="14"/>
      <c r="J72" s="14"/>
      <c r="K72" s="14"/>
      <c r="L72" s="14"/>
      <c r="M72" s="14"/>
      <c r="N72" s="14"/>
      <c r="O72" s="16">
        <v>24</v>
      </c>
    </row>
  </sheetData>
  <mergeCells count="46">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s>
  <hyperlinks>
    <hyperlink ref="B72" r:id="rId1" tooltip="http://www.Z43-cable.vn" xr:uid="{00000000-0004-0000-1400-000000000000}"/>
  </hyperlinks>
  <pageMargins left="0.47222222222222199" right="0.47222222222222199" top="0.118055555555556" bottom="5.9027777777777797E-2" header="0" footer="0"/>
  <pageSetup paperSize="9" scale="65" orientation="portrait" r:id="rId2"/>
  <colBreaks count="1" manualBreakCount="1">
    <brk id="15" max="89" man="1"/>
  </colBreaks>
  <drawing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O72"/>
  <sheetViews>
    <sheetView view="pageBreakPreview" topLeftCell="A60" zoomScale="115" zoomScaleNormal="115" workbookViewId="0">
      <selection activeCell="M33" sqref="M33:N33"/>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479</v>
      </c>
      <c r="B1" s="17"/>
      <c r="C1" s="17"/>
      <c r="D1" s="17"/>
      <c r="E1" s="17"/>
      <c r="F1" s="17"/>
      <c r="H1" s="179" t="s">
        <v>1</v>
      </c>
      <c r="I1" s="179"/>
      <c r="J1" s="179"/>
      <c r="K1" s="179"/>
      <c r="L1" s="179"/>
      <c r="M1" s="179"/>
      <c r="N1" s="179"/>
    </row>
    <row r="2" spans="1:15" s="1" customFormat="1" ht="45" customHeight="1">
      <c r="A2" s="364" t="s">
        <v>480</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459</v>
      </c>
      <c r="B4" s="31"/>
      <c r="C4" s="31"/>
      <c r="D4" s="31"/>
      <c r="E4" s="31"/>
      <c r="F4" s="31"/>
      <c r="G4" s="32"/>
      <c r="H4" s="32"/>
      <c r="I4" s="32"/>
      <c r="J4" s="32"/>
      <c r="K4" s="32"/>
      <c r="L4" s="32"/>
      <c r="M4" s="32"/>
      <c r="N4" s="32"/>
      <c r="O4" s="32"/>
    </row>
    <row r="5" spans="1:15">
      <c r="A5" s="22"/>
      <c r="B5" s="22"/>
      <c r="C5" s="22"/>
      <c r="D5" s="22"/>
      <c r="E5" s="22"/>
      <c r="F5" s="22"/>
    </row>
    <row r="6" spans="1:15" ht="15">
      <c r="A6" s="4" t="s">
        <v>171</v>
      </c>
      <c r="B6" s="33"/>
      <c r="C6" s="33"/>
      <c r="D6" s="33"/>
      <c r="E6" s="33"/>
      <c r="F6" s="33"/>
    </row>
    <row r="7" spans="1:15">
      <c r="A7" s="2" t="s">
        <v>388</v>
      </c>
      <c r="B7" s="34"/>
      <c r="C7" s="34"/>
      <c r="D7" s="34"/>
      <c r="E7" s="34"/>
      <c r="F7" s="34"/>
    </row>
    <row r="8" spans="1:15">
      <c r="A8" s="2" t="s">
        <v>356</v>
      </c>
      <c r="B8" s="34"/>
      <c r="C8" s="34"/>
      <c r="D8" s="34"/>
      <c r="E8" s="34"/>
      <c r="F8" s="34"/>
    </row>
    <row r="9" spans="1:15">
      <c r="B9" s="34"/>
      <c r="C9" s="34"/>
      <c r="D9" s="34"/>
      <c r="E9" s="34"/>
      <c r="F9" s="34"/>
    </row>
    <row r="10" spans="1:15">
      <c r="B10" s="34"/>
      <c r="C10" s="34"/>
      <c r="D10" s="34"/>
      <c r="E10" s="34"/>
      <c r="F10" s="34"/>
    </row>
    <row r="12" spans="1:15" s="1" customFormat="1" ht="15.5">
      <c r="A12" s="4" t="s">
        <v>436</v>
      </c>
      <c r="B12" s="4"/>
      <c r="C12" s="4"/>
      <c r="D12" s="4"/>
      <c r="E12" s="4"/>
      <c r="F12" s="4"/>
    </row>
    <row r="13" spans="1:15">
      <c r="B13" s="34"/>
      <c r="C13" s="34"/>
      <c r="D13" s="34"/>
      <c r="E13" s="34"/>
      <c r="F13" s="34"/>
      <c r="G13" s="35"/>
      <c r="H13" s="35"/>
      <c r="I13" s="35"/>
      <c r="J13" s="35"/>
      <c r="K13" s="35"/>
      <c r="L13" s="35"/>
    </row>
    <row r="14" spans="1:15">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438</v>
      </c>
      <c r="B18" s="37"/>
      <c r="C18" s="37"/>
      <c r="D18" s="37"/>
      <c r="E18" s="37"/>
      <c r="F18" s="37"/>
    </row>
    <row r="19" spans="1:15">
      <c r="A19" s="36" t="s">
        <v>461</v>
      </c>
      <c r="B19" s="37"/>
      <c r="C19" s="37"/>
      <c r="D19" s="37"/>
      <c r="E19" s="37"/>
      <c r="F19" s="37"/>
    </row>
    <row r="20" spans="1:15">
      <c r="A20" s="36" t="s">
        <v>389</v>
      </c>
      <c r="B20" s="37"/>
      <c r="C20" s="37"/>
      <c r="D20" s="37"/>
      <c r="E20" s="37"/>
      <c r="F20" s="37"/>
    </row>
    <row r="21" spans="1:15">
      <c r="A21" s="36"/>
      <c r="B21" s="37"/>
      <c r="C21" s="37"/>
      <c r="D21" s="37"/>
      <c r="E21" s="37"/>
      <c r="F21" s="37"/>
    </row>
    <row r="22" spans="1:15">
      <c r="A22" s="36"/>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5" ht="25" customHeight="1">
      <c r="A29" s="39" t="s">
        <v>481</v>
      </c>
      <c r="B29" s="39">
        <v>4</v>
      </c>
      <c r="C29" s="358">
        <v>7</v>
      </c>
      <c r="D29" s="358"/>
      <c r="E29" s="358">
        <v>0.85</v>
      </c>
      <c r="F29" s="358"/>
      <c r="G29" s="358">
        <v>1.56</v>
      </c>
      <c r="H29" s="358"/>
      <c r="I29" s="376">
        <v>1</v>
      </c>
      <c r="J29" s="376"/>
      <c r="K29" s="39" t="s">
        <v>97</v>
      </c>
      <c r="L29" s="46">
        <v>11</v>
      </c>
      <c r="M29" s="358">
        <v>4.6100000000000003</v>
      </c>
      <c r="N29" s="358"/>
      <c r="O29" s="43" t="s">
        <v>482</v>
      </c>
    </row>
    <row r="30" spans="1:15" ht="25" customHeight="1">
      <c r="A30" s="41" t="s">
        <v>481</v>
      </c>
      <c r="B30" s="41">
        <v>6</v>
      </c>
      <c r="C30" s="360">
        <v>7</v>
      </c>
      <c r="D30" s="360"/>
      <c r="E30" s="360">
        <v>1.04</v>
      </c>
      <c r="F30" s="360"/>
      <c r="G30" s="360" t="s">
        <v>445</v>
      </c>
      <c r="H30" s="360"/>
      <c r="I30" s="375">
        <v>1</v>
      </c>
      <c r="J30" s="375"/>
      <c r="K30" s="41" t="s">
        <v>97</v>
      </c>
      <c r="L30" s="45">
        <v>12.4</v>
      </c>
      <c r="M30" s="360">
        <v>3.08</v>
      </c>
      <c r="N30" s="360"/>
      <c r="O30" s="44" t="s">
        <v>483</v>
      </c>
    </row>
    <row r="31" spans="1:15" ht="25" customHeight="1">
      <c r="A31" s="39" t="s">
        <v>481</v>
      </c>
      <c r="B31" s="39">
        <v>10</v>
      </c>
      <c r="C31" s="358">
        <v>7</v>
      </c>
      <c r="D31" s="358"/>
      <c r="E31" s="358">
        <v>1.35</v>
      </c>
      <c r="F31" s="358"/>
      <c r="G31" s="358" t="s">
        <v>448</v>
      </c>
      <c r="H31" s="358"/>
      <c r="I31" s="376">
        <v>1</v>
      </c>
      <c r="J31" s="376"/>
      <c r="K31" s="39" t="s">
        <v>97</v>
      </c>
      <c r="L31" s="46">
        <v>14.6</v>
      </c>
      <c r="M31" s="358">
        <v>1.83</v>
      </c>
      <c r="N31" s="358"/>
      <c r="O31" s="43" t="s">
        <v>484</v>
      </c>
    </row>
    <row r="32" spans="1:15" ht="25" customHeight="1">
      <c r="A32" s="41" t="s">
        <v>481</v>
      </c>
      <c r="B32" s="41">
        <v>16</v>
      </c>
      <c r="C32" s="360">
        <v>7</v>
      </c>
      <c r="D32" s="360"/>
      <c r="E32" s="360" t="s">
        <v>398</v>
      </c>
      <c r="F32" s="360"/>
      <c r="G32" s="360" t="s">
        <v>449</v>
      </c>
      <c r="H32" s="360"/>
      <c r="I32" s="375">
        <v>1</v>
      </c>
      <c r="J32" s="375"/>
      <c r="K32" s="41" t="s">
        <v>97</v>
      </c>
      <c r="L32" s="45">
        <v>17.600000000000001</v>
      </c>
      <c r="M32" s="360">
        <v>1.1499999999999999</v>
      </c>
      <c r="N32" s="360"/>
      <c r="O32" s="44" t="s">
        <v>485</v>
      </c>
    </row>
    <row r="33" spans="1:15" ht="25" customHeight="1">
      <c r="A33" s="39" t="s">
        <v>481</v>
      </c>
      <c r="B33" s="39">
        <v>25</v>
      </c>
      <c r="C33" s="358">
        <v>7</v>
      </c>
      <c r="D33" s="358"/>
      <c r="E33" s="358" t="s">
        <v>398</v>
      </c>
      <c r="F33" s="358"/>
      <c r="G33" s="358" t="s">
        <v>450</v>
      </c>
      <c r="H33" s="358"/>
      <c r="I33" s="376">
        <v>1.2</v>
      </c>
      <c r="J33" s="376"/>
      <c r="K33" s="39" t="s">
        <v>97</v>
      </c>
      <c r="L33" s="46">
        <v>21.7</v>
      </c>
      <c r="M33" s="358">
        <v>0.72699999999999998</v>
      </c>
      <c r="N33" s="358"/>
      <c r="O33" s="43" t="s">
        <v>486</v>
      </c>
    </row>
    <row r="34" spans="1:15" ht="25" customHeight="1">
      <c r="A34" s="41" t="s">
        <v>481</v>
      </c>
      <c r="B34" s="41">
        <v>35</v>
      </c>
      <c r="C34" s="360">
        <v>7</v>
      </c>
      <c r="D34" s="360"/>
      <c r="E34" s="360" t="s">
        <v>398</v>
      </c>
      <c r="F34" s="360"/>
      <c r="G34" s="361">
        <v>4.7</v>
      </c>
      <c r="H34" s="361"/>
      <c r="I34" s="375">
        <v>1.2</v>
      </c>
      <c r="J34" s="375"/>
      <c r="K34" s="41" t="s">
        <v>97</v>
      </c>
      <c r="L34" s="45">
        <v>24.5</v>
      </c>
      <c r="M34" s="360">
        <v>0.52400000000000002</v>
      </c>
      <c r="N34" s="360"/>
      <c r="O34" s="44" t="s">
        <v>487</v>
      </c>
    </row>
    <row r="72" spans="1:15" ht="30" customHeight="1">
      <c r="A72" s="12"/>
      <c r="B72" s="13" t="s">
        <v>7</v>
      </c>
      <c r="C72" s="14"/>
      <c r="D72" s="14"/>
      <c r="E72" s="14"/>
      <c r="F72" s="14"/>
      <c r="G72" s="14"/>
      <c r="H72" s="14"/>
      <c r="I72" s="14"/>
      <c r="J72" s="14"/>
      <c r="K72" s="14"/>
      <c r="L72" s="14"/>
      <c r="M72" s="14"/>
      <c r="N72" s="14"/>
      <c r="O72" s="16">
        <v>25</v>
      </c>
    </row>
  </sheetData>
  <mergeCells count="46">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s>
  <hyperlinks>
    <hyperlink ref="B72" r:id="rId1" tooltip="http://www.Z43-cable.vn" xr:uid="{00000000-0004-0000-1500-000000000000}"/>
  </hyperlinks>
  <pageMargins left="0.47222222222222199" right="0.47222222222222199" top="0.118055555555556" bottom="5.9027777777777797E-2" header="0" footer="0"/>
  <pageSetup paperSize="9" scale="65" orientation="portrait" r:id="rId2"/>
  <colBreaks count="1" manualBreakCount="1">
    <brk id="15" max="83" man="1"/>
  </colBreaks>
  <drawing r:id="rId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P66"/>
  <sheetViews>
    <sheetView zoomScaleNormal="100" zoomScaleSheetLayoutView="70" workbookViewId="0">
      <selection activeCell="O40" sqref="O40"/>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488</v>
      </c>
      <c r="B1" s="17"/>
      <c r="C1" s="17"/>
      <c r="D1" s="17"/>
      <c r="E1" s="17"/>
      <c r="F1" s="17"/>
      <c r="H1" s="179" t="s">
        <v>1</v>
      </c>
      <c r="I1" s="179"/>
      <c r="J1" s="179"/>
      <c r="K1" s="179"/>
      <c r="L1" s="179"/>
      <c r="M1" s="179"/>
      <c r="N1" s="179"/>
    </row>
    <row r="2" spans="1:15" s="1" customFormat="1" ht="45" customHeight="1">
      <c r="A2" s="364" t="s">
        <v>489</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490</v>
      </c>
      <c r="B4" s="31"/>
      <c r="C4" s="31"/>
      <c r="D4" s="31"/>
      <c r="E4" s="31"/>
      <c r="F4" s="31"/>
      <c r="G4" s="32"/>
      <c r="H4" s="32"/>
      <c r="I4" s="32"/>
      <c r="J4" s="32"/>
      <c r="K4" s="32"/>
      <c r="L4" s="32"/>
      <c r="M4" s="32"/>
      <c r="N4" s="32"/>
      <c r="O4" s="32"/>
    </row>
    <row r="5" spans="1:15">
      <c r="A5" s="22"/>
      <c r="B5" s="22"/>
      <c r="C5" s="22"/>
      <c r="D5" s="22"/>
      <c r="E5" s="22"/>
      <c r="F5" s="22"/>
    </row>
    <row r="6" spans="1:15" ht="15">
      <c r="A6" s="4" t="s">
        <v>491</v>
      </c>
      <c r="B6" s="33"/>
      <c r="C6" s="33"/>
      <c r="D6" s="33"/>
      <c r="E6" s="33"/>
      <c r="F6" s="33"/>
    </row>
    <row r="7" spans="1:15">
      <c r="A7" s="2" t="s">
        <v>388</v>
      </c>
      <c r="B7" s="34"/>
      <c r="C7" s="34"/>
      <c r="D7" s="34"/>
      <c r="E7" s="34"/>
      <c r="F7" s="34"/>
    </row>
    <row r="8" spans="1:15">
      <c r="A8" s="2" t="s">
        <v>492</v>
      </c>
      <c r="B8" s="34"/>
      <c r="C8" s="34"/>
      <c r="D8" s="34"/>
      <c r="E8" s="34"/>
      <c r="F8" s="34"/>
    </row>
    <row r="9" spans="1:15">
      <c r="A9" s="2" t="s">
        <v>493</v>
      </c>
      <c r="B9" s="34"/>
      <c r="C9" s="34"/>
      <c r="D9" s="34"/>
      <c r="E9" s="34"/>
      <c r="F9" s="34"/>
    </row>
    <row r="10" spans="1:15">
      <c r="B10" s="34"/>
      <c r="C10" s="34"/>
      <c r="D10" s="34"/>
      <c r="E10" s="34"/>
      <c r="F10" s="34"/>
    </row>
    <row r="12" spans="1:15" s="1" customFormat="1" ht="15.5">
      <c r="A12" s="4" t="s">
        <v>494</v>
      </c>
      <c r="B12" s="4"/>
      <c r="C12" s="4"/>
      <c r="D12" s="4"/>
      <c r="E12" s="4"/>
      <c r="F12" s="4"/>
    </row>
    <row r="13" spans="1:15">
      <c r="A13" s="2" t="s">
        <v>495</v>
      </c>
      <c r="B13" s="34"/>
      <c r="C13" s="34"/>
      <c r="D13" s="34"/>
      <c r="E13" s="34"/>
      <c r="F13" s="34"/>
      <c r="G13" s="35"/>
      <c r="H13" s="35"/>
      <c r="I13" s="35"/>
      <c r="J13" s="35"/>
      <c r="K13" s="35"/>
      <c r="L13" s="35"/>
    </row>
    <row r="14" spans="1:15">
      <c r="A14" s="2" t="s">
        <v>496</v>
      </c>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497</v>
      </c>
      <c r="B18" s="37"/>
      <c r="C18" s="37"/>
      <c r="D18" s="37"/>
      <c r="E18" s="37"/>
      <c r="F18" s="37"/>
    </row>
    <row r="19" spans="1:15">
      <c r="A19" s="36" t="s">
        <v>498</v>
      </c>
      <c r="B19" s="37"/>
      <c r="C19" s="37"/>
      <c r="D19" s="37"/>
      <c r="E19" s="37"/>
      <c r="F19" s="37"/>
    </row>
    <row r="20" spans="1:15">
      <c r="A20" s="36" t="s">
        <v>389</v>
      </c>
      <c r="B20" s="37"/>
      <c r="C20" s="37"/>
      <c r="D20" s="37"/>
      <c r="E20" s="37"/>
      <c r="F20" s="37"/>
    </row>
    <row r="22" spans="1:15" ht="15">
      <c r="A22" s="4" t="s">
        <v>182</v>
      </c>
      <c r="B22" s="33"/>
      <c r="C22" s="33"/>
      <c r="D22" s="33"/>
      <c r="E22" s="33"/>
      <c r="F22" s="33"/>
    </row>
    <row r="24" spans="1:15"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15" ht="30" customHeight="1">
      <c r="A25" s="193"/>
      <c r="B25" s="193"/>
      <c r="C25" s="193" t="s">
        <v>240</v>
      </c>
      <c r="D25" s="193"/>
      <c r="E25" s="193"/>
      <c r="F25" s="193"/>
      <c r="G25" s="193"/>
      <c r="H25" s="193"/>
      <c r="I25" s="193"/>
      <c r="J25" s="193"/>
      <c r="K25" s="193"/>
      <c r="L25" s="193"/>
      <c r="M25" s="193"/>
      <c r="N25" s="193"/>
      <c r="O25" s="193"/>
    </row>
    <row r="26" spans="1:15">
      <c r="A26" s="38" t="s">
        <v>192</v>
      </c>
      <c r="B26" s="38" t="s">
        <v>193</v>
      </c>
      <c r="C26" s="193" t="s">
        <v>194</v>
      </c>
      <c r="D26" s="193"/>
      <c r="E26" s="193" t="s">
        <v>196</v>
      </c>
      <c r="F26" s="365"/>
      <c r="G26" s="193" t="s">
        <v>196</v>
      </c>
      <c r="H26" s="193"/>
      <c r="I26" s="193" t="s">
        <v>196</v>
      </c>
      <c r="J26" s="193"/>
      <c r="K26" s="38" t="s">
        <v>196</v>
      </c>
      <c r="L26" s="38" t="s">
        <v>196</v>
      </c>
      <c r="M26" s="193" t="s">
        <v>197</v>
      </c>
      <c r="N26" s="193"/>
      <c r="O26" s="38" t="s">
        <v>198</v>
      </c>
    </row>
    <row r="27" spans="1:15" ht="25" customHeight="1">
      <c r="A27" s="39" t="s">
        <v>499</v>
      </c>
      <c r="B27" s="39">
        <v>2.5</v>
      </c>
      <c r="C27" s="358">
        <v>7</v>
      </c>
      <c r="D27" s="358"/>
      <c r="E27" s="358" t="s">
        <v>444</v>
      </c>
      <c r="F27" s="358"/>
      <c r="G27" s="358" t="s">
        <v>445</v>
      </c>
      <c r="H27" s="358"/>
      <c r="I27" s="358">
        <v>0.7</v>
      </c>
      <c r="J27" s="358"/>
      <c r="K27" s="39">
        <v>1.4</v>
      </c>
      <c r="L27" s="139">
        <v>6</v>
      </c>
      <c r="M27" s="358">
        <v>7.41</v>
      </c>
      <c r="N27" s="358"/>
      <c r="O27" s="43" t="s">
        <v>1527</v>
      </c>
    </row>
    <row r="28" spans="1:15" ht="25" customHeight="1">
      <c r="A28" s="41" t="s">
        <v>499</v>
      </c>
      <c r="B28" s="41">
        <v>4</v>
      </c>
      <c r="C28" s="360">
        <v>7</v>
      </c>
      <c r="D28" s="360"/>
      <c r="E28" s="360" t="s">
        <v>447</v>
      </c>
      <c r="F28" s="360"/>
      <c r="G28" s="360" t="s">
        <v>448</v>
      </c>
      <c r="H28" s="360"/>
      <c r="I28" s="360">
        <v>0.7</v>
      </c>
      <c r="J28" s="360"/>
      <c r="K28" s="41">
        <v>1.4</v>
      </c>
      <c r="L28" s="41">
        <v>6.4</v>
      </c>
      <c r="M28" s="360">
        <v>4.6100000000000003</v>
      </c>
      <c r="N28" s="360"/>
      <c r="O28" s="44" t="s">
        <v>1670</v>
      </c>
    </row>
    <row r="29" spans="1:15" ht="25" customHeight="1">
      <c r="A29" s="39" t="s">
        <v>499</v>
      </c>
      <c r="B29" s="39">
        <v>6</v>
      </c>
      <c r="C29" s="358">
        <v>7</v>
      </c>
      <c r="D29" s="358"/>
      <c r="E29" s="358" t="s">
        <v>394</v>
      </c>
      <c r="F29" s="358"/>
      <c r="G29" s="358" t="s">
        <v>449</v>
      </c>
      <c r="H29" s="358"/>
      <c r="I29" s="358">
        <v>0.7</v>
      </c>
      <c r="J29" s="358"/>
      <c r="K29" s="39">
        <v>1.4</v>
      </c>
      <c r="L29" s="39">
        <v>6.9</v>
      </c>
      <c r="M29" s="358">
        <v>3.08</v>
      </c>
      <c r="N29" s="358"/>
      <c r="O29" s="43" t="s">
        <v>1429</v>
      </c>
    </row>
    <row r="30" spans="1:15" ht="25" customHeight="1">
      <c r="A30" s="41" t="s">
        <v>499</v>
      </c>
      <c r="B30" s="41">
        <v>10</v>
      </c>
      <c r="C30" s="360">
        <v>7</v>
      </c>
      <c r="D30" s="360"/>
      <c r="E30" s="360" t="s">
        <v>396</v>
      </c>
      <c r="F30" s="360"/>
      <c r="G30" s="360" t="s">
        <v>450</v>
      </c>
      <c r="H30" s="360"/>
      <c r="I30" s="360">
        <v>0.7</v>
      </c>
      <c r="J30" s="360"/>
      <c r="K30" s="41">
        <v>1.4</v>
      </c>
      <c r="L30" s="41">
        <v>7.8</v>
      </c>
      <c r="M30" s="360">
        <v>1.83</v>
      </c>
      <c r="N30" s="360"/>
      <c r="O30" s="44" t="s">
        <v>501</v>
      </c>
    </row>
    <row r="31" spans="1:15" ht="25" customHeight="1">
      <c r="A31" s="39" t="s">
        <v>499</v>
      </c>
      <c r="B31" s="39">
        <v>16</v>
      </c>
      <c r="C31" s="358">
        <v>7</v>
      </c>
      <c r="D31" s="358"/>
      <c r="E31" s="358" t="s">
        <v>398</v>
      </c>
      <c r="F31" s="358"/>
      <c r="G31" s="358" t="s">
        <v>468</v>
      </c>
      <c r="H31" s="358"/>
      <c r="I31" s="358">
        <v>0.7</v>
      </c>
      <c r="J31" s="358"/>
      <c r="K31" s="39">
        <v>1.4</v>
      </c>
      <c r="L31" s="39">
        <v>8.8000000000000007</v>
      </c>
      <c r="M31" s="358">
        <v>1.1499999999999999</v>
      </c>
      <c r="N31" s="358"/>
      <c r="O31" s="43" t="s">
        <v>599</v>
      </c>
    </row>
    <row r="32" spans="1:15" ht="25" customHeight="1">
      <c r="A32" s="41" t="s">
        <v>499</v>
      </c>
      <c r="B32" s="41">
        <v>25</v>
      </c>
      <c r="C32" s="360">
        <v>7</v>
      </c>
      <c r="D32" s="360"/>
      <c r="E32" s="360" t="s">
        <v>398</v>
      </c>
      <c r="F32" s="360"/>
      <c r="G32" s="360" t="s">
        <v>226</v>
      </c>
      <c r="H32" s="360"/>
      <c r="I32" s="360">
        <v>0.9</v>
      </c>
      <c r="J32" s="360"/>
      <c r="K32" s="41">
        <v>1.4</v>
      </c>
      <c r="L32" s="41">
        <v>10.199999999999999</v>
      </c>
      <c r="M32" s="360">
        <v>0.72699999999999998</v>
      </c>
      <c r="N32" s="360"/>
      <c r="O32" s="44" t="s">
        <v>790</v>
      </c>
    </row>
    <row r="33" spans="1:16" ht="25" customHeight="1">
      <c r="A33" s="39" t="s">
        <v>499</v>
      </c>
      <c r="B33" s="39">
        <v>35</v>
      </c>
      <c r="C33" s="358">
        <v>7</v>
      </c>
      <c r="D33" s="358"/>
      <c r="E33" s="358" t="s">
        <v>398</v>
      </c>
      <c r="F33" s="358"/>
      <c r="G33" s="358" t="s">
        <v>504</v>
      </c>
      <c r="H33" s="358"/>
      <c r="I33" s="358">
        <v>0.9</v>
      </c>
      <c r="J33" s="358"/>
      <c r="K33" s="39">
        <v>1.4</v>
      </c>
      <c r="L33" s="39">
        <v>11.2</v>
      </c>
      <c r="M33" s="358">
        <v>0.52400000000000002</v>
      </c>
      <c r="N33" s="358"/>
      <c r="O33" s="43" t="s">
        <v>1669</v>
      </c>
    </row>
    <row r="34" spans="1:16" ht="25" customHeight="1">
      <c r="A34" s="41" t="s">
        <v>499</v>
      </c>
      <c r="B34" s="41">
        <v>50</v>
      </c>
      <c r="C34" s="360">
        <v>7</v>
      </c>
      <c r="D34" s="360"/>
      <c r="E34" s="360" t="s">
        <v>398</v>
      </c>
      <c r="F34" s="360"/>
      <c r="G34" s="360">
        <v>8.1999999999999993</v>
      </c>
      <c r="H34" s="360"/>
      <c r="I34" s="375">
        <v>1</v>
      </c>
      <c r="J34" s="375"/>
      <c r="K34" s="41">
        <v>1.4</v>
      </c>
      <c r="L34" s="45">
        <v>12.6</v>
      </c>
      <c r="M34" s="360">
        <v>0.38700000000000001</v>
      </c>
      <c r="N34" s="360"/>
      <c r="O34" s="44" t="s">
        <v>1487</v>
      </c>
    </row>
    <row r="35" spans="1:16" ht="25" customHeight="1">
      <c r="A35" s="39" t="s">
        <v>499</v>
      </c>
      <c r="B35" s="39">
        <v>70</v>
      </c>
      <c r="C35" s="358">
        <v>19</v>
      </c>
      <c r="D35" s="358"/>
      <c r="E35" s="358" t="s">
        <v>398</v>
      </c>
      <c r="F35" s="358"/>
      <c r="G35" s="377">
        <v>10</v>
      </c>
      <c r="H35" s="377"/>
      <c r="I35" s="376">
        <v>1.1000000000000001</v>
      </c>
      <c r="J35" s="376"/>
      <c r="K35" s="39">
        <v>1.4</v>
      </c>
      <c r="L35" s="39">
        <v>14.5</v>
      </c>
      <c r="M35" s="358">
        <v>0.26800000000000002</v>
      </c>
      <c r="N35" s="358"/>
      <c r="O35" s="43" t="s">
        <v>1360</v>
      </c>
    </row>
    <row r="36" spans="1:16" ht="25" customHeight="1">
      <c r="A36" s="41" t="s">
        <v>499</v>
      </c>
      <c r="B36" s="41">
        <v>95</v>
      </c>
      <c r="C36" s="360">
        <v>19</v>
      </c>
      <c r="D36" s="360"/>
      <c r="E36" s="360" t="s">
        <v>398</v>
      </c>
      <c r="F36" s="360"/>
      <c r="G36" s="360">
        <v>11.6</v>
      </c>
      <c r="H36" s="360"/>
      <c r="I36" s="360">
        <v>1.1000000000000001</v>
      </c>
      <c r="J36" s="360"/>
      <c r="K36" s="45">
        <v>1.5</v>
      </c>
      <c r="L36" s="41">
        <v>16.2</v>
      </c>
      <c r="M36" s="360">
        <v>0.193</v>
      </c>
      <c r="N36" s="360"/>
      <c r="O36" s="44" t="s">
        <v>1656</v>
      </c>
    </row>
    <row r="37" spans="1:16" ht="25" customHeight="1">
      <c r="A37" s="39" t="s">
        <v>499</v>
      </c>
      <c r="B37" s="39">
        <v>120</v>
      </c>
      <c r="C37" s="358">
        <v>19</v>
      </c>
      <c r="D37" s="358"/>
      <c r="E37" s="358" t="s">
        <v>398</v>
      </c>
      <c r="F37" s="358"/>
      <c r="G37" s="377">
        <v>13</v>
      </c>
      <c r="H37" s="377"/>
      <c r="I37" s="358">
        <v>1.2</v>
      </c>
      <c r="J37" s="358"/>
      <c r="K37" s="46">
        <v>1.5</v>
      </c>
      <c r="L37" s="139">
        <v>18</v>
      </c>
      <c r="M37" s="358">
        <v>0.153</v>
      </c>
      <c r="N37" s="358"/>
      <c r="O37" s="43" t="s">
        <v>1657</v>
      </c>
    </row>
    <row r="38" spans="1:16" ht="25" customHeight="1">
      <c r="A38" s="41" t="s">
        <v>499</v>
      </c>
      <c r="B38" s="41">
        <v>150</v>
      </c>
      <c r="C38" s="360">
        <v>19</v>
      </c>
      <c r="D38" s="360"/>
      <c r="E38" s="360" t="s">
        <v>398</v>
      </c>
      <c r="F38" s="360"/>
      <c r="G38" s="360">
        <v>14.4</v>
      </c>
      <c r="H38" s="360"/>
      <c r="I38" s="360">
        <v>1.4</v>
      </c>
      <c r="J38" s="360"/>
      <c r="K38" s="41">
        <v>1.6</v>
      </c>
      <c r="L38" s="140">
        <v>20</v>
      </c>
      <c r="M38" s="360">
        <v>0.124</v>
      </c>
      <c r="N38" s="360"/>
      <c r="O38" s="44" t="s">
        <v>1658</v>
      </c>
    </row>
    <row r="39" spans="1:16" ht="25" customHeight="1">
      <c r="A39" s="39" t="s">
        <v>499</v>
      </c>
      <c r="B39" s="39">
        <v>185</v>
      </c>
      <c r="C39" s="358">
        <v>37</v>
      </c>
      <c r="D39" s="358"/>
      <c r="E39" s="358" t="s">
        <v>398</v>
      </c>
      <c r="F39" s="358"/>
      <c r="G39" s="377">
        <v>16</v>
      </c>
      <c r="H39" s="377"/>
      <c r="I39" s="358">
        <v>1.6</v>
      </c>
      <c r="J39" s="358"/>
      <c r="K39" s="39">
        <v>1.7</v>
      </c>
      <c r="L39" s="39">
        <v>21.4</v>
      </c>
      <c r="M39" s="358">
        <v>9.9099999999999994E-2</v>
      </c>
      <c r="N39" s="358"/>
      <c r="O39" s="43" t="s">
        <v>1659</v>
      </c>
    </row>
    <row r="40" spans="1:16" ht="25" customHeight="1">
      <c r="A40" s="41" t="s">
        <v>499</v>
      </c>
      <c r="B40" s="41">
        <v>240</v>
      </c>
      <c r="C40" s="360">
        <v>37</v>
      </c>
      <c r="D40" s="360"/>
      <c r="E40" s="360" t="s">
        <v>398</v>
      </c>
      <c r="F40" s="360"/>
      <c r="G40" s="360">
        <v>18.399999999999999</v>
      </c>
      <c r="H40" s="360"/>
      <c r="I40" s="360">
        <v>1.7</v>
      </c>
      <c r="J40" s="360"/>
      <c r="K40" s="41">
        <v>1.8</v>
      </c>
      <c r="L40" s="45">
        <v>24.6</v>
      </c>
      <c r="M40" s="360">
        <v>7.5399999999999995E-2</v>
      </c>
      <c r="N40" s="360"/>
      <c r="O40" s="44" t="s">
        <v>1781</v>
      </c>
    </row>
    <row r="41" spans="1:16" ht="25" customHeight="1">
      <c r="A41" s="39" t="s">
        <v>499</v>
      </c>
      <c r="B41" s="39">
        <v>300</v>
      </c>
      <c r="C41" s="358">
        <v>37</v>
      </c>
      <c r="D41" s="358"/>
      <c r="E41" s="358" t="s">
        <v>398</v>
      </c>
      <c r="F41" s="358"/>
      <c r="G41" s="358">
        <v>20.6</v>
      </c>
      <c r="H41" s="358"/>
      <c r="I41" s="358">
        <v>1.8</v>
      </c>
      <c r="J41" s="358"/>
      <c r="K41" s="39">
        <v>1.8</v>
      </c>
      <c r="L41" s="39">
        <v>27.3</v>
      </c>
      <c r="M41" s="358">
        <v>6.0100000000000001E-2</v>
      </c>
      <c r="N41" s="358"/>
      <c r="O41" s="43" t="s">
        <v>1780</v>
      </c>
      <c r="P41" s="2" t="s">
        <v>1346</v>
      </c>
    </row>
    <row r="66" spans="1:15" ht="30" customHeight="1">
      <c r="A66" s="12"/>
      <c r="B66" s="13" t="s">
        <v>7</v>
      </c>
      <c r="C66" s="14"/>
      <c r="D66" s="14"/>
      <c r="E66" s="14"/>
      <c r="F66" s="14"/>
      <c r="G66" s="14"/>
      <c r="H66" s="14"/>
      <c r="I66" s="14"/>
      <c r="J66" s="14"/>
      <c r="K66" s="14"/>
      <c r="L66" s="14"/>
      <c r="M66" s="14"/>
      <c r="N66" s="14"/>
      <c r="O66" s="16">
        <v>26</v>
      </c>
    </row>
  </sheetData>
  <mergeCells count="91">
    <mergeCell ref="H1:N1"/>
    <mergeCell ref="A2:O2"/>
    <mergeCell ref="C24:F24"/>
    <mergeCell ref="C25:F25"/>
    <mergeCell ref="C26:D26"/>
    <mergeCell ref="E26:F26"/>
    <mergeCell ref="G26:H26"/>
    <mergeCell ref="I26:J26"/>
    <mergeCell ref="M26:N26"/>
    <mergeCell ref="K24:K25"/>
    <mergeCell ref="L24:L25"/>
    <mergeCell ref="O24:O25"/>
    <mergeCell ref="A24:B25"/>
    <mergeCell ref="G24:H25"/>
    <mergeCell ref="I24:J25"/>
    <mergeCell ref="M24:N25"/>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s>
  <hyperlinks>
    <hyperlink ref="B66" r:id="rId1" tooltip="http://www.Z43-cable.vn" xr:uid="{00000000-0004-0000-1600-000000000000}"/>
  </hyperlinks>
  <pageMargins left="0.47222222222222199" right="0.47222222222222199" top="0.118055555555556" bottom="5.9027777777777797E-2" header="0" footer="0"/>
  <pageSetup paperSize="9" scale="65" orientation="portrait" r:id="rId2"/>
  <colBreaks count="1" manualBreakCount="1">
    <brk id="15" max="80" man="1"/>
  </colBreaks>
  <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Q66"/>
  <sheetViews>
    <sheetView topLeftCell="A27" zoomScaleNormal="100" zoomScaleSheetLayoutView="115" workbookViewId="0">
      <selection activeCell="P42" sqref="P42"/>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507</v>
      </c>
      <c r="B1" s="17"/>
      <c r="C1" s="17"/>
      <c r="D1" s="17"/>
      <c r="E1" s="17"/>
      <c r="F1" s="17"/>
      <c r="H1" s="179" t="s">
        <v>1</v>
      </c>
      <c r="I1" s="179"/>
      <c r="J1" s="179"/>
      <c r="K1" s="179"/>
      <c r="L1" s="179"/>
      <c r="M1" s="179"/>
      <c r="N1" s="179"/>
    </row>
    <row r="2" spans="1:15" s="1" customFormat="1" ht="45" customHeight="1">
      <c r="A2" s="364" t="s">
        <v>508</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509</v>
      </c>
      <c r="B4" s="31"/>
      <c r="C4" s="31"/>
      <c r="D4" s="31"/>
      <c r="E4" s="31"/>
      <c r="F4" s="31"/>
      <c r="G4" s="32"/>
      <c r="H4" s="32"/>
      <c r="I4" s="32"/>
      <c r="J4" s="32"/>
      <c r="K4" s="32"/>
      <c r="L4" s="32"/>
      <c r="M4" s="32"/>
      <c r="N4" s="32"/>
      <c r="O4" s="32"/>
    </row>
    <row r="5" spans="1:15">
      <c r="A5" s="22"/>
      <c r="B5" s="22"/>
      <c r="C5" s="22"/>
      <c r="D5" s="22"/>
      <c r="E5" s="22"/>
      <c r="F5" s="22"/>
    </row>
    <row r="6" spans="1:15" ht="15">
      <c r="A6" s="4" t="s">
        <v>491</v>
      </c>
      <c r="B6" s="33"/>
      <c r="C6" s="33"/>
      <c r="D6" s="33"/>
      <c r="E6" s="33"/>
      <c r="F6" s="33"/>
    </row>
    <row r="7" spans="1:15">
      <c r="A7" s="2" t="s">
        <v>388</v>
      </c>
      <c r="B7" s="34"/>
      <c r="C7" s="34"/>
      <c r="D7" s="34"/>
      <c r="E7" s="34"/>
      <c r="F7" s="34"/>
    </row>
    <row r="8" spans="1:15">
      <c r="A8" s="2" t="s">
        <v>492</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4" t="s">
        <v>494</v>
      </c>
      <c r="B12" s="4"/>
      <c r="C12" s="4"/>
      <c r="D12" s="4"/>
      <c r="E12" s="4"/>
      <c r="F12" s="4"/>
    </row>
    <row r="13" spans="1:15">
      <c r="A13" s="2" t="s">
        <v>495</v>
      </c>
      <c r="B13" s="34"/>
      <c r="C13" s="34"/>
      <c r="D13" s="34"/>
      <c r="E13" s="34"/>
      <c r="F13" s="34"/>
      <c r="G13" s="35"/>
      <c r="H13" s="35"/>
      <c r="I13" s="35"/>
      <c r="J13" s="35"/>
      <c r="K13" s="35"/>
      <c r="L13" s="35"/>
    </row>
    <row r="14" spans="1:15">
      <c r="A14" s="2" t="s">
        <v>496</v>
      </c>
      <c r="B14" s="34"/>
      <c r="C14" s="34"/>
      <c r="D14" s="34"/>
      <c r="E14" s="34"/>
      <c r="F14" s="34"/>
      <c r="G14" s="35"/>
      <c r="H14" s="35"/>
      <c r="I14" s="35"/>
      <c r="J14" s="35"/>
      <c r="K14" s="35"/>
      <c r="L14" s="35"/>
    </row>
    <row r="16" spans="1:15" ht="15">
      <c r="A16" s="4" t="s">
        <v>176</v>
      </c>
      <c r="B16" s="33"/>
      <c r="C16" s="33"/>
      <c r="D16" s="33"/>
      <c r="E16" s="33"/>
      <c r="F16" s="33"/>
    </row>
    <row r="17" spans="1:17">
      <c r="A17" s="36" t="s">
        <v>456</v>
      </c>
      <c r="B17" s="37"/>
      <c r="C17" s="37"/>
      <c r="D17" s="37"/>
      <c r="E17" s="37"/>
      <c r="F17" s="37"/>
    </row>
    <row r="18" spans="1:17">
      <c r="A18" s="36" t="s">
        <v>497</v>
      </c>
      <c r="B18" s="37"/>
      <c r="C18" s="37"/>
      <c r="D18" s="37"/>
      <c r="E18" s="37"/>
      <c r="F18" s="37"/>
    </row>
    <row r="19" spans="1:17">
      <c r="A19" s="36" t="s">
        <v>498</v>
      </c>
      <c r="B19" s="37"/>
      <c r="C19" s="37"/>
      <c r="D19" s="37"/>
      <c r="E19" s="37"/>
      <c r="F19" s="37"/>
    </row>
    <row r="20" spans="1:17">
      <c r="A20" s="36" t="s">
        <v>389</v>
      </c>
      <c r="B20" s="37"/>
      <c r="C20" s="37"/>
      <c r="D20" s="37"/>
      <c r="E20" s="37"/>
      <c r="F20" s="37"/>
    </row>
    <row r="22" spans="1:17" ht="15">
      <c r="A22" s="4" t="s">
        <v>182</v>
      </c>
      <c r="B22" s="33"/>
      <c r="C22" s="33"/>
      <c r="D22" s="33"/>
      <c r="E22" s="33"/>
      <c r="F22" s="33"/>
    </row>
    <row r="24" spans="1:17"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17" ht="30" customHeight="1">
      <c r="A25" s="193"/>
      <c r="B25" s="193"/>
      <c r="C25" s="193" t="s">
        <v>240</v>
      </c>
      <c r="D25" s="193"/>
      <c r="E25" s="193"/>
      <c r="F25" s="193"/>
      <c r="G25" s="193"/>
      <c r="H25" s="193"/>
      <c r="I25" s="193"/>
      <c r="J25" s="193"/>
      <c r="K25" s="193"/>
      <c r="L25" s="193"/>
      <c r="M25" s="193"/>
      <c r="N25" s="193"/>
      <c r="O25" s="193"/>
    </row>
    <row r="26" spans="1:17">
      <c r="A26" s="38" t="s">
        <v>192</v>
      </c>
      <c r="B26" s="38" t="s">
        <v>193</v>
      </c>
      <c r="C26" s="193" t="s">
        <v>194</v>
      </c>
      <c r="D26" s="193"/>
      <c r="E26" s="193" t="s">
        <v>196</v>
      </c>
      <c r="F26" s="365"/>
      <c r="G26" s="193" t="s">
        <v>196</v>
      </c>
      <c r="H26" s="193"/>
      <c r="I26" s="193" t="s">
        <v>196</v>
      </c>
      <c r="J26" s="193"/>
      <c r="K26" s="38" t="s">
        <v>196</v>
      </c>
      <c r="L26" s="38" t="s">
        <v>196</v>
      </c>
      <c r="M26" s="193" t="s">
        <v>197</v>
      </c>
      <c r="N26" s="193"/>
      <c r="O26" s="38" t="s">
        <v>198</v>
      </c>
    </row>
    <row r="27" spans="1:17" ht="25" customHeight="1">
      <c r="A27" s="39" t="s">
        <v>512</v>
      </c>
      <c r="B27" s="39">
        <v>2.5</v>
      </c>
      <c r="C27" s="358">
        <v>7</v>
      </c>
      <c r="D27" s="358"/>
      <c r="E27" s="358" t="s">
        <v>444</v>
      </c>
      <c r="F27" s="358"/>
      <c r="G27" s="358" t="s">
        <v>445</v>
      </c>
      <c r="H27" s="358"/>
      <c r="I27" s="358">
        <v>0.7</v>
      </c>
      <c r="J27" s="358"/>
      <c r="K27" s="39">
        <v>1.8</v>
      </c>
      <c r="L27" s="139">
        <v>11</v>
      </c>
      <c r="M27" s="358">
        <v>7.41</v>
      </c>
      <c r="N27" s="358"/>
      <c r="O27" s="43" t="s">
        <v>1308</v>
      </c>
      <c r="Q27" s="43"/>
    </row>
    <row r="28" spans="1:17" ht="25" customHeight="1">
      <c r="A28" s="41" t="s">
        <v>512</v>
      </c>
      <c r="B28" s="41">
        <v>4</v>
      </c>
      <c r="C28" s="360">
        <v>7</v>
      </c>
      <c r="D28" s="360"/>
      <c r="E28" s="360" t="s">
        <v>447</v>
      </c>
      <c r="F28" s="360"/>
      <c r="G28" s="360" t="s">
        <v>448</v>
      </c>
      <c r="H28" s="360"/>
      <c r="I28" s="360">
        <v>0.7</v>
      </c>
      <c r="J28" s="360"/>
      <c r="K28" s="41">
        <v>1.8</v>
      </c>
      <c r="L28" s="41">
        <v>12.2</v>
      </c>
      <c r="M28" s="360">
        <v>4.6100000000000003</v>
      </c>
      <c r="N28" s="360"/>
      <c r="O28" s="150" t="s">
        <v>1309</v>
      </c>
      <c r="Q28" s="44"/>
    </row>
    <row r="29" spans="1:17" ht="25" customHeight="1">
      <c r="A29" s="39" t="s">
        <v>512</v>
      </c>
      <c r="B29" s="39">
        <v>6</v>
      </c>
      <c r="C29" s="358">
        <v>7</v>
      </c>
      <c r="D29" s="358"/>
      <c r="E29" s="358" t="s">
        <v>394</v>
      </c>
      <c r="F29" s="358"/>
      <c r="G29" s="358" t="s">
        <v>449</v>
      </c>
      <c r="H29" s="358"/>
      <c r="I29" s="358">
        <v>0.7</v>
      </c>
      <c r="J29" s="358"/>
      <c r="K29" s="39">
        <v>1.8</v>
      </c>
      <c r="L29" s="39">
        <v>13.3</v>
      </c>
      <c r="M29" s="358">
        <v>3.08</v>
      </c>
      <c r="N29" s="358"/>
      <c r="O29" s="151" t="s">
        <v>1395</v>
      </c>
      <c r="P29" s="48"/>
      <c r="Q29" s="43"/>
    </row>
    <row r="30" spans="1:17" ht="25" customHeight="1">
      <c r="A30" s="41" t="s">
        <v>512</v>
      </c>
      <c r="B30" s="41">
        <v>10</v>
      </c>
      <c r="C30" s="360">
        <v>7</v>
      </c>
      <c r="D30" s="360"/>
      <c r="E30" s="360" t="s">
        <v>396</v>
      </c>
      <c r="F30" s="360"/>
      <c r="G30" s="360" t="s">
        <v>450</v>
      </c>
      <c r="H30" s="360"/>
      <c r="I30" s="360">
        <v>0.7</v>
      </c>
      <c r="J30" s="360"/>
      <c r="K30" s="41">
        <v>1.8</v>
      </c>
      <c r="L30" s="41">
        <v>15.3</v>
      </c>
      <c r="M30" s="360">
        <v>1.83</v>
      </c>
      <c r="N30" s="360"/>
      <c r="O30" s="150" t="s">
        <v>1782</v>
      </c>
      <c r="P30" s="47"/>
      <c r="Q30" s="44"/>
    </row>
    <row r="31" spans="1:17" ht="25" customHeight="1">
      <c r="A31" s="39" t="s">
        <v>512</v>
      </c>
      <c r="B31" s="39">
        <v>16</v>
      </c>
      <c r="C31" s="358">
        <v>7</v>
      </c>
      <c r="D31" s="358"/>
      <c r="E31" s="358" t="s">
        <v>398</v>
      </c>
      <c r="F31" s="358"/>
      <c r="G31" s="358" t="s">
        <v>468</v>
      </c>
      <c r="H31" s="358"/>
      <c r="I31" s="358">
        <v>0.7</v>
      </c>
      <c r="J31" s="358"/>
      <c r="K31" s="39">
        <v>1.8</v>
      </c>
      <c r="L31" s="39">
        <v>16.5</v>
      </c>
      <c r="M31" s="358">
        <v>1.1499999999999999</v>
      </c>
      <c r="N31" s="358"/>
      <c r="O31" s="151" t="s">
        <v>1682</v>
      </c>
      <c r="P31" s="48"/>
      <c r="Q31" s="43"/>
    </row>
    <row r="32" spans="1:17" ht="25" customHeight="1">
      <c r="A32" s="41" t="s">
        <v>512</v>
      </c>
      <c r="B32" s="41">
        <v>25</v>
      </c>
      <c r="C32" s="360">
        <v>7</v>
      </c>
      <c r="D32" s="360"/>
      <c r="E32" s="360" t="s">
        <v>398</v>
      </c>
      <c r="F32" s="360"/>
      <c r="G32" s="360" t="s">
        <v>226</v>
      </c>
      <c r="H32" s="360"/>
      <c r="I32" s="360">
        <v>0.9</v>
      </c>
      <c r="J32" s="360"/>
      <c r="K32" s="41">
        <v>1.8</v>
      </c>
      <c r="L32" s="140">
        <v>20</v>
      </c>
      <c r="M32" s="360">
        <v>0.72699999999999998</v>
      </c>
      <c r="N32" s="360"/>
      <c r="O32" s="150" t="s">
        <v>1360</v>
      </c>
      <c r="P32" s="47"/>
      <c r="Q32" s="44"/>
    </row>
    <row r="33" spans="1:17" ht="25" customHeight="1">
      <c r="A33" s="39" t="s">
        <v>512</v>
      </c>
      <c r="B33" s="39">
        <v>35</v>
      </c>
      <c r="C33" s="358">
        <v>7</v>
      </c>
      <c r="D33" s="358"/>
      <c r="E33" s="358" t="s">
        <v>398</v>
      </c>
      <c r="F33" s="358"/>
      <c r="G33" s="358" t="s">
        <v>504</v>
      </c>
      <c r="H33" s="358"/>
      <c r="I33" s="358">
        <v>0.9</v>
      </c>
      <c r="J33" s="358"/>
      <c r="K33" s="39">
        <v>1.8</v>
      </c>
      <c r="L33" s="139">
        <v>22</v>
      </c>
      <c r="M33" s="358">
        <v>0.52400000000000002</v>
      </c>
      <c r="N33" s="358"/>
      <c r="O33" s="151" t="s">
        <v>1783</v>
      </c>
      <c r="P33" s="48"/>
      <c r="Q33" s="43"/>
    </row>
    <row r="34" spans="1:17" ht="25" customHeight="1">
      <c r="A34" s="41" t="s">
        <v>512</v>
      </c>
      <c r="B34" s="41">
        <v>50</v>
      </c>
      <c r="C34" s="360">
        <v>7</v>
      </c>
      <c r="D34" s="360"/>
      <c r="E34" s="360" t="s">
        <v>398</v>
      </c>
      <c r="F34" s="360"/>
      <c r="G34" s="360">
        <v>8.1999999999999993</v>
      </c>
      <c r="H34" s="360"/>
      <c r="I34" s="375">
        <v>1</v>
      </c>
      <c r="J34" s="375"/>
      <c r="K34" s="41">
        <v>1.8</v>
      </c>
      <c r="L34" s="45">
        <v>25</v>
      </c>
      <c r="M34" s="360">
        <v>0.38700000000000001</v>
      </c>
      <c r="N34" s="360"/>
      <c r="O34" s="150" t="s">
        <v>1678</v>
      </c>
      <c r="P34" s="47"/>
      <c r="Q34" s="44"/>
    </row>
    <row r="35" spans="1:17" ht="25" customHeight="1">
      <c r="A35" s="39" t="s">
        <v>512</v>
      </c>
      <c r="B35" s="39">
        <v>70</v>
      </c>
      <c r="C35" s="358">
        <v>19</v>
      </c>
      <c r="D35" s="358"/>
      <c r="E35" s="358" t="s">
        <v>398</v>
      </c>
      <c r="F35" s="358"/>
      <c r="G35" s="358">
        <v>10</v>
      </c>
      <c r="H35" s="358"/>
      <c r="I35" s="358">
        <v>1.1000000000000001</v>
      </c>
      <c r="J35" s="358"/>
      <c r="K35" s="39">
        <v>1.8</v>
      </c>
      <c r="L35" s="39">
        <v>29.2</v>
      </c>
      <c r="M35" s="358">
        <v>0.26800000000000002</v>
      </c>
      <c r="N35" s="358"/>
      <c r="O35" s="151" t="s">
        <v>1675</v>
      </c>
      <c r="P35" s="176" t="s">
        <v>1346</v>
      </c>
      <c r="Q35" s="43"/>
    </row>
    <row r="36" spans="1:17" ht="25" hidden="1" customHeight="1">
      <c r="A36" s="41" t="s">
        <v>512</v>
      </c>
      <c r="B36" s="41">
        <v>95</v>
      </c>
      <c r="C36" s="360">
        <v>19</v>
      </c>
      <c r="D36" s="360"/>
      <c r="E36" s="360" t="s">
        <v>398</v>
      </c>
      <c r="F36" s="360"/>
      <c r="G36" s="360">
        <v>11.6</v>
      </c>
      <c r="H36" s="360"/>
      <c r="I36" s="375">
        <v>1.1000000000000001</v>
      </c>
      <c r="J36" s="375"/>
      <c r="K36" s="41">
        <v>1.9</v>
      </c>
      <c r="L36" s="45"/>
      <c r="M36" s="360">
        <v>0.193</v>
      </c>
      <c r="N36" s="360"/>
      <c r="O36" s="44"/>
      <c r="Q36" s="44"/>
    </row>
    <row r="37" spans="1:17" ht="25" hidden="1" customHeight="1">
      <c r="A37" s="39" t="s">
        <v>512</v>
      </c>
      <c r="B37" s="39">
        <v>120</v>
      </c>
      <c r="C37" s="358">
        <v>19</v>
      </c>
      <c r="D37" s="358"/>
      <c r="E37" s="358" t="s">
        <v>398</v>
      </c>
      <c r="F37" s="358"/>
      <c r="G37" s="358">
        <v>13</v>
      </c>
      <c r="H37" s="358"/>
      <c r="I37" s="358">
        <v>1.2</v>
      </c>
      <c r="J37" s="358"/>
      <c r="K37" s="46">
        <v>2</v>
      </c>
      <c r="L37" s="39"/>
      <c r="M37" s="358">
        <v>0.153</v>
      </c>
      <c r="N37" s="358"/>
      <c r="O37" s="43"/>
      <c r="Q37" s="43"/>
    </row>
    <row r="38" spans="1:17" ht="25" hidden="1" customHeight="1">
      <c r="A38" s="41" t="s">
        <v>512</v>
      </c>
      <c r="B38" s="41">
        <v>150</v>
      </c>
      <c r="C38" s="360">
        <v>19</v>
      </c>
      <c r="D38" s="360"/>
      <c r="E38" s="360" t="s">
        <v>398</v>
      </c>
      <c r="F38" s="360"/>
      <c r="G38" s="360">
        <v>14.4</v>
      </c>
      <c r="H38" s="360"/>
      <c r="I38" s="375">
        <v>1.4</v>
      </c>
      <c r="J38" s="375"/>
      <c r="K38" s="41">
        <v>2.2000000000000002</v>
      </c>
      <c r="L38" s="45"/>
      <c r="M38" s="360">
        <v>0.124</v>
      </c>
      <c r="N38" s="360"/>
      <c r="O38" s="44"/>
      <c r="Q38" s="44"/>
    </row>
    <row r="39" spans="1:17" ht="25" hidden="1" customHeight="1">
      <c r="A39" s="39" t="s">
        <v>512</v>
      </c>
      <c r="B39" s="39">
        <v>185</v>
      </c>
      <c r="C39" s="358">
        <v>37</v>
      </c>
      <c r="D39" s="358"/>
      <c r="E39" s="358" t="s">
        <v>398</v>
      </c>
      <c r="F39" s="358"/>
      <c r="G39" s="358">
        <v>16</v>
      </c>
      <c r="H39" s="358"/>
      <c r="I39" s="358">
        <v>1.6</v>
      </c>
      <c r="J39" s="358"/>
      <c r="K39" s="39">
        <v>2.2999999999999998</v>
      </c>
      <c r="L39" s="39"/>
      <c r="M39" s="358">
        <v>9.9099999999999994E-2</v>
      </c>
      <c r="N39" s="358"/>
      <c r="O39" s="43"/>
      <c r="Q39" s="43"/>
    </row>
    <row r="40" spans="1:17" ht="25" hidden="1" customHeight="1">
      <c r="A40" s="41" t="s">
        <v>512</v>
      </c>
      <c r="B40" s="41">
        <v>240</v>
      </c>
      <c r="C40" s="360">
        <v>37</v>
      </c>
      <c r="D40" s="360"/>
      <c r="E40" s="360" t="s">
        <v>398</v>
      </c>
      <c r="F40" s="360"/>
      <c r="G40" s="360">
        <v>18.399999999999999</v>
      </c>
      <c r="H40" s="360"/>
      <c r="I40" s="375">
        <v>1.7</v>
      </c>
      <c r="J40" s="375"/>
      <c r="K40" s="41">
        <v>2.5</v>
      </c>
      <c r="L40" s="45"/>
      <c r="M40" s="360">
        <v>7.5399999999999995E-2</v>
      </c>
      <c r="N40" s="360"/>
      <c r="O40" s="44"/>
      <c r="Q40" s="44"/>
    </row>
    <row r="41" spans="1:17" ht="25" hidden="1" customHeight="1">
      <c r="A41" s="39" t="s">
        <v>512</v>
      </c>
      <c r="B41" s="39">
        <v>300</v>
      </c>
      <c r="C41" s="358">
        <v>37</v>
      </c>
      <c r="D41" s="358"/>
      <c r="E41" s="358" t="s">
        <v>398</v>
      </c>
      <c r="F41" s="358"/>
      <c r="G41" s="358">
        <v>20.6</v>
      </c>
      <c r="H41" s="358"/>
      <c r="I41" s="358">
        <v>1.8</v>
      </c>
      <c r="J41" s="358"/>
      <c r="K41" s="39">
        <v>2.6</v>
      </c>
      <c r="L41" s="46"/>
      <c r="M41" s="358">
        <v>6.0100000000000001E-2</v>
      </c>
      <c r="N41" s="358"/>
      <c r="O41" s="43"/>
      <c r="P41" s="2" t="s">
        <v>1346</v>
      </c>
      <c r="Q41" s="43"/>
    </row>
    <row r="66" spans="1:15" ht="30" customHeight="1">
      <c r="A66" s="12"/>
      <c r="B66" s="13" t="s">
        <v>7</v>
      </c>
      <c r="C66" s="14"/>
      <c r="D66" s="14"/>
      <c r="E66" s="14"/>
      <c r="F66" s="14"/>
      <c r="G66" s="14"/>
      <c r="H66" s="14"/>
      <c r="I66" s="14"/>
      <c r="J66" s="14"/>
      <c r="K66" s="14"/>
      <c r="L66" s="14"/>
      <c r="M66" s="14"/>
      <c r="N66" s="14"/>
      <c r="O66" s="16">
        <v>27</v>
      </c>
    </row>
  </sheetData>
  <mergeCells count="91">
    <mergeCell ref="H1:N1"/>
    <mergeCell ref="A2:O2"/>
    <mergeCell ref="C24:F24"/>
    <mergeCell ref="C25:F25"/>
    <mergeCell ref="C26:D26"/>
    <mergeCell ref="E26:F26"/>
    <mergeCell ref="G26:H26"/>
    <mergeCell ref="I26:J26"/>
    <mergeCell ref="M26:N26"/>
    <mergeCell ref="K24:K25"/>
    <mergeCell ref="L24:L25"/>
    <mergeCell ref="O24:O25"/>
    <mergeCell ref="A24:B25"/>
    <mergeCell ref="G24:H25"/>
    <mergeCell ref="I24:J25"/>
    <mergeCell ref="M24:N25"/>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s>
  <hyperlinks>
    <hyperlink ref="B66" r:id="rId1" tooltip="http://www.Z43-cable.vn" xr:uid="{00000000-0004-0000-1700-000000000000}"/>
  </hyperlinks>
  <pageMargins left="0.47222222222222199" right="0.47222222222222199" top="0.118055555555556" bottom="5.9027777777777797E-2" header="0" footer="0"/>
  <pageSetup paperSize="9" scale="65" orientation="portrait" r:id="rId2"/>
  <colBreaks count="1" manualBreakCount="1">
    <brk id="15" max="80" man="1"/>
  </colBreaks>
  <drawing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Q66"/>
  <sheetViews>
    <sheetView topLeftCell="A66" zoomScaleNormal="100" zoomScaleSheetLayoutView="70" workbookViewId="0">
      <selection activeCell="P42" sqref="P42"/>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513</v>
      </c>
      <c r="B1" s="17"/>
      <c r="C1" s="17"/>
      <c r="D1" s="17"/>
      <c r="E1" s="17"/>
      <c r="F1" s="17"/>
      <c r="H1" s="179" t="s">
        <v>1</v>
      </c>
      <c r="I1" s="179"/>
      <c r="J1" s="179"/>
      <c r="K1" s="179"/>
      <c r="L1" s="179"/>
      <c r="M1" s="179"/>
      <c r="N1" s="179"/>
    </row>
    <row r="2" spans="1:15" s="1" customFormat="1" ht="45" customHeight="1">
      <c r="A2" s="364" t="s">
        <v>514</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491</v>
      </c>
      <c r="B6" s="33"/>
      <c r="C6" s="33"/>
      <c r="D6" s="33"/>
      <c r="E6" s="33"/>
      <c r="F6" s="33"/>
    </row>
    <row r="7" spans="1:15">
      <c r="A7" s="2" t="s">
        <v>388</v>
      </c>
      <c r="B7" s="34"/>
      <c r="C7" s="34"/>
      <c r="D7" s="34"/>
      <c r="E7" s="34"/>
      <c r="F7" s="34"/>
    </row>
    <row r="8" spans="1:15">
      <c r="A8" s="2" t="s">
        <v>492</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4" t="s">
        <v>494</v>
      </c>
      <c r="B12" s="4"/>
      <c r="C12" s="4"/>
      <c r="D12" s="4"/>
      <c r="E12" s="4"/>
      <c r="F12" s="4"/>
    </row>
    <row r="13" spans="1:15">
      <c r="A13" s="2" t="s">
        <v>495</v>
      </c>
      <c r="B13" s="34"/>
      <c r="C13" s="34"/>
      <c r="D13" s="34"/>
      <c r="E13" s="34"/>
      <c r="F13" s="34"/>
      <c r="G13" s="35"/>
      <c r="H13" s="35"/>
      <c r="I13" s="35"/>
      <c r="J13" s="35"/>
      <c r="K13" s="35"/>
      <c r="L13" s="35"/>
    </row>
    <row r="14" spans="1:15">
      <c r="A14" s="2" t="s">
        <v>496</v>
      </c>
      <c r="B14" s="34"/>
      <c r="C14" s="34"/>
      <c r="D14" s="34"/>
      <c r="E14" s="34"/>
      <c r="F14" s="34"/>
      <c r="G14" s="35"/>
      <c r="H14" s="35"/>
      <c r="I14" s="35"/>
      <c r="J14" s="35"/>
      <c r="K14" s="35"/>
      <c r="L14" s="35"/>
    </row>
    <row r="16" spans="1:15" ht="15">
      <c r="A16" s="4" t="s">
        <v>176</v>
      </c>
      <c r="B16" s="33"/>
      <c r="C16" s="33"/>
      <c r="D16" s="33"/>
      <c r="E16" s="33"/>
      <c r="F16" s="33"/>
    </row>
    <row r="17" spans="1:17">
      <c r="A17" s="36" t="s">
        <v>456</v>
      </c>
      <c r="B17" s="37"/>
      <c r="C17" s="37"/>
      <c r="D17" s="37"/>
      <c r="E17" s="37"/>
      <c r="F17" s="37"/>
    </row>
    <row r="18" spans="1:17">
      <c r="A18" s="36" t="s">
        <v>497</v>
      </c>
      <c r="B18" s="37"/>
      <c r="C18" s="37"/>
      <c r="D18" s="37"/>
      <c r="E18" s="37"/>
      <c r="F18" s="37"/>
    </row>
    <row r="19" spans="1:17">
      <c r="A19" s="36" t="s">
        <v>498</v>
      </c>
      <c r="B19" s="37"/>
      <c r="C19" s="37"/>
      <c r="D19" s="37"/>
      <c r="E19" s="37"/>
      <c r="F19" s="37"/>
    </row>
    <row r="20" spans="1:17">
      <c r="A20" s="36" t="s">
        <v>389</v>
      </c>
      <c r="B20" s="37"/>
      <c r="C20" s="37"/>
      <c r="D20" s="37"/>
      <c r="E20" s="37"/>
      <c r="F20" s="37"/>
    </row>
    <row r="22" spans="1:17" ht="15">
      <c r="A22" s="4" t="s">
        <v>182</v>
      </c>
      <c r="B22" s="33"/>
      <c r="C22" s="33"/>
      <c r="D22" s="33"/>
      <c r="E22" s="33"/>
      <c r="F22" s="33"/>
    </row>
    <row r="24" spans="1:17"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17" ht="30" customHeight="1">
      <c r="A25" s="193"/>
      <c r="B25" s="193"/>
      <c r="C25" s="193" t="s">
        <v>240</v>
      </c>
      <c r="D25" s="193"/>
      <c r="E25" s="193"/>
      <c r="F25" s="193"/>
      <c r="G25" s="193"/>
      <c r="H25" s="193"/>
      <c r="I25" s="193"/>
      <c r="J25" s="193"/>
      <c r="K25" s="193"/>
      <c r="L25" s="193"/>
      <c r="M25" s="193"/>
      <c r="N25" s="193"/>
      <c r="O25" s="193"/>
    </row>
    <row r="26" spans="1:17">
      <c r="A26" s="38" t="s">
        <v>192</v>
      </c>
      <c r="B26" s="38" t="s">
        <v>193</v>
      </c>
      <c r="C26" s="193" t="s">
        <v>194</v>
      </c>
      <c r="D26" s="193"/>
      <c r="E26" s="193" t="s">
        <v>196</v>
      </c>
      <c r="F26" s="365"/>
      <c r="G26" s="193" t="s">
        <v>196</v>
      </c>
      <c r="H26" s="193"/>
      <c r="I26" s="193" t="s">
        <v>196</v>
      </c>
      <c r="J26" s="193"/>
      <c r="K26" s="38" t="s">
        <v>196</v>
      </c>
      <c r="L26" s="38" t="s">
        <v>196</v>
      </c>
      <c r="M26" s="193" t="s">
        <v>197</v>
      </c>
      <c r="N26" s="193"/>
      <c r="O26" s="38" t="s">
        <v>198</v>
      </c>
      <c r="Q26" s="47"/>
    </row>
    <row r="27" spans="1:17" ht="25" customHeight="1">
      <c r="A27" s="39" t="s">
        <v>516</v>
      </c>
      <c r="B27" s="39">
        <v>2.5</v>
      </c>
      <c r="C27" s="358">
        <v>7</v>
      </c>
      <c r="D27" s="358"/>
      <c r="E27" s="358" t="s">
        <v>444</v>
      </c>
      <c r="F27" s="358"/>
      <c r="G27" s="358" t="s">
        <v>445</v>
      </c>
      <c r="H27" s="358"/>
      <c r="I27" s="358">
        <v>0.7</v>
      </c>
      <c r="J27" s="358"/>
      <c r="K27" s="39">
        <v>1.8</v>
      </c>
      <c r="L27" s="48">
        <v>11.8</v>
      </c>
      <c r="M27" s="358">
        <v>7.41</v>
      </c>
      <c r="N27" s="358"/>
      <c r="O27" s="151" t="s">
        <v>1681</v>
      </c>
      <c r="Q27" s="48"/>
    </row>
    <row r="28" spans="1:17" ht="25" customHeight="1">
      <c r="A28" s="41" t="s">
        <v>516</v>
      </c>
      <c r="B28" s="41">
        <v>4</v>
      </c>
      <c r="C28" s="360">
        <v>7</v>
      </c>
      <c r="D28" s="360"/>
      <c r="E28" s="360" t="s">
        <v>447</v>
      </c>
      <c r="F28" s="360"/>
      <c r="G28" s="360" t="s">
        <v>448</v>
      </c>
      <c r="H28" s="360"/>
      <c r="I28" s="360">
        <v>0.7</v>
      </c>
      <c r="J28" s="360"/>
      <c r="K28" s="41">
        <v>1.8</v>
      </c>
      <c r="L28" s="47">
        <v>13</v>
      </c>
      <c r="M28" s="360">
        <v>4.6100000000000003</v>
      </c>
      <c r="N28" s="360"/>
      <c r="O28" s="150" t="s">
        <v>1313</v>
      </c>
      <c r="Q28" s="47"/>
    </row>
    <row r="29" spans="1:17" ht="25" customHeight="1">
      <c r="A29" s="39" t="s">
        <v>516</v>
      </c>
      <c r="B29" s="39">
        <v>6</v>
      </c>
      <c r="C29" s="358">
        <v>7</v>
      </c>
      <c r="D29" s="358"/>
      <c r="E29" s="358" t="s">
        <v>394</v>
      </c>
      <c r="F29" s="358"/>
      <c r="G29" s="358" t="s">
        <v>449</v>
      </c>
      <c r="H29" s="358"/>
      <c r="I29" s="358">
        <v>0.7</v>
      </c>
      <c r="J29" s="358"/>
      <c r="K29" s="39">
        <v>1.8</v>
      </c>
      <c r="L29" s="48">
        <v>14</v>
      </c>
      <c r="M29" s="358">
        <v>3.08</v>
      </c>
      <c r="N29" s="358"/>
      <c r="O29" s="151" t="s">
        <v>1351</v>
      </c>
      <c r="Q29" s="48"/>
    </row>
    <row r="30" spans="1:17" ht="25" customHeight="1">
      <c r="A30" s="41" t="s">
        <v>516</v>
      </c>
      <c r="B30" s="41">
        <v>10</v>
      </c>
      <c r="C30" s="360">
        <v>7</v>
      </c>
      <c r="D30" s="360"/>
      <c r="E30" s="360" t="s">
        <v>396</v>
      </c>
      <c r="F30" s="360"/>
      <c r="G30" s="360" t="s">
        <v>450</v>
      </c>
      <c r="H30" s="360"/>
      <c r="I30" s="360">
        <v>0.7</v>
      </c>
      <c r="J30" s="360"/>
      <c r="K30" s="41">
        <v>1.8</v>
      </c>
      <c r="L30" s="47">
        <v>16.399999999999999</v>
      </c>
      <c r="M30" s="360">
        <v>1.83</v>
      </c>
      <c r="N30" s="360"/>
      <c r="O30" s="150" t="s">
        <v>1682</v>
      </c>
      <c r="Q30" s="47"/>
    </row>
    <row r="31" spans="1:17" ht="25" customHeight="1">
      <c r="A31" s="39" t="s">
        <v>516</v>
      </c>
      <c r="B31" s="39">
        <v>16</v>
      </c>
      <c r="C31" s="358">
        <v>7</v>
      </c>
      <c r="D31" s="358"/>
      <c r="E31" s="358" t="s">
        <v>398</v>
      </c>
      <c r="F31" s="358"/>
      <c r="G31" s="358" t="s">
        <v>468</v>
      </c>
      <c r="H31" s="358"/>
      <c r="I31" s="358">
        <v>0.7</v>
      </c>
      <c r="J31" s="358"/>
      <c r="K31" s="39">
        <v>1.8</v>
      </c>
      <c r="L31" s="48">
        <v>17.7</v>
      </c>
      <c r="M31" s="358">
        <v>1.1499999999999999</v>
      </c>
      <c r="N31" s="358"/>
      <c r="O31" s="151" t="s">
        <v>1683</v>
      </c>
      <c r="Q31" s="48"/>
    </row>
    <row r="32" spans="1:17" ht="25" customHeight="1">
      <c r="A32" s="41" t="s">
        <v>516</v>
      </c>
      <c r="B32" s="41">
        <v>25</v>
      </c>
      <c r="C32" s="360">
        <v>7</v>
      </c>
      <c r="D32" s="360"/>
      <c r="E32" s="360" t="s">
        <v>398</v>
      </c>
      <c r="F32" s="360"/>
      <c r="G32" s="360" t="s">
        <v>226</v>
      </c>
      <c r="H32" s="360"/>
      <c r="I32" s="360">
        <v>0.9</v>
      </c>
      <c r="J32" s="360"/>
      <c r="K32" s="41">
        <v>1.8</v>
      </c>
      <c r="L32" s="47">
        <v>21.3</v>
      </c>
      <c r="M32" s="360">
        <v>0.72699999999999998</v>
      </c>
      <c r="N32" s="360"/>
      <c r="O32" s="150" t="s">
        <v>1684</v>
      </c>
      <c r="Q32" s="47"/>
    </row>
    <row r="33" spans="1:17" ht="25" customHeight="1">
      <c r="A33" s="39" t="s">
        <v>516</v>
      </c>
      <c r="B33" s="39">
        <v>35</v>
      </c>
      <c r="C33" s="358">
        <v>7</v>
      </c>
      <c r="D33" s="358"/>
      <c r="E33" s="358" t="s">
        <v>398</v>
      </c>
      <c r="F33" s="358"/>
      <c r="G33" s="358" t="s">
        <v>504</v>
      </c>
      <c r="H33" s="358"/>
      <c r="I33" s="358">
        <v>0.9</v>
      </c>
      <c r="J33" s="358"/>
      <c r="K33" s="39">
        <v>1.8</v>
      </c>
      <c r="L33" s="48">
        <v>23.7</v>
      </c>
      <c r="M33" s="358">
        <v>0.52400000000000002</v>
      </c>
      <c r="N33" s="358"/>
      <c r="O33" s="151" t="s">
        <v>1685</v>
      </c>
      <c r="Q33" s="48"/>
    </row>
    <row r="34" spans="1:17" ht="25" customHeight="1">
      <c r="A34" s="41" t="s">
        <v>516</v>
      </c>
      <c r="B34" s="41">
        <v>50</v>
      </c>
      <c r="C34" s="360">
        <v>7</v>
      </c>
      <c r="D34" s="360"/>
      <c r="E34" s="360" t="s">
        <v>398</v>
      </c>
      <c r="F34" s="360"/>
      <c r="G34" s="360">
        <v>8.1999999999999993</v>
      </c>
      <c r="H34" s="360"/>
      <c r="I34" s="375">
        <v>1</v>
      </c>
      <c r="J34" s="375"/>
      <c r="K34" s="41">
        <v>1.8</v>
      </c>
      <c r="L34" s="47">
        <v>26.7</v>
      </c>
      <c r="M34" s="360">
        <v>0.38700000000000001</v>
      </c>
      <c r="N34" s="360"/>
      <c r="O34" s="150" t="s">
        <v>1686</v>
      </c>
      <c r="Q34" s="47"/>
    </row>
    <row r="35" spans="1:17" ht="25" customHeight="1">
      <c r="A35" s="39" t="s">
        <v>516</v>
      </c>
      <c r="B35" s="39">
        <v>70</v>
      </c>
      <c r="C35" s="358">
        <v>19</v>
      </c>
      <c r="D35" s="358"/>
      <c r="E35" s="358" t="s">
        <v>398</v>
      </c>
      <c r="F35" s="358"/>
      <c r="G35" s="377">
        <v>10</v>
      </c>
      <c r="H35" s="377"/>
      <c r="I35" s="376">
        <v>1.1000000000000001</v>
      </c>
      <c r="J35" s="376"/>
      <c r="K35" s="39">
        <v>1.9</v>
      </c>
      <c r="L35" s="48">
        <v>31.2</v>
      </c>
      <c r="M35" s="358">
        <v>0.26800000000000002</v>
      </c>
      <c r="N35" s="358"/>
      <c r="O35" s="151" t="s">
        <v>1562</v>
      </c>
      <c r="Q35" s="48"/>
    </row>
    <row r="36" spans="1:17" ht="25" customHeight="1">
      <c r="A36" s="41" t="s">
        <v>516</v>
      </c>
      <c r="B36" s="41">
        <v>95</v>
      </c>
      <c r="C36" s="360">
        <v>19</v>
      </c>
      <c r="D36" s="360"/>
      <c r="E36" s="360" t="s">
        <v>398</v>
      </c>
      <c r="F36" s="360"/>
      <c r="G36" s="360">
        <v>11.6</v>
      </c>
      <c r="H36" s="360"/>
      <c r="I36" s="360">
        <v>1.1000000000000001</v>
      </c>
      <c r="J36" s="360"/>
      <c r="K36" s="45">
        <v>2</v>
      </c>
      <c r="L36" s="47">
        <v>34.700000000000003</v>
      </c>
      <c r="M36" s="360">
        <v>0.193</v>
      </c>
      <c r="N36" s="360"/>
      <c r="O36" s="150" t="s">
        <v>1538</v>
      </c>
      <c r="Q36" s="47"/>
    </row>
    <row r="37" spans="1:17" ht="25" customHeight="1">
      <c r="A37" s="39" t="s">
        <v>516</v>
      </c>
      <c r="B37" s="39">
        <v>120</v>
      </c>
      <c r="C37" s="358">
        <v>19</v>
      </c>
      <c r="D37" s="358"/>
      <c r="E37" s="358" t="s">
        <v>398</v>
      </c>
      <c r="F37" s="358"/>
      <c r="G37" s="377">
        <v>13</v>
      </c>
      <c r="H37" s="377"/>
      <c r="I37" s="358">
        <v>1.2</v>
      </c>
      <c r="J37" s="358"/>
      <c r="K37" s="46">
        <v>2.2000000000000002</v>
      </c>
      <c r="L37" s="48">
        <v>38.299999999999997</v>
      </c>
      <c r="M37" s="358">
        <v>0.153</v>
      </c>
      <c r="N37" s="358"/>
      <c r="O37" s="151" t="s">
        <v>1687</v>
      </c>
      <c r="Q37" s="48"/>
    </row>
    <row r="38" spans="1:17" ht="25" customHeight="1">
      <c r="A38" s="41" t="s">
        <v>516</v>
      </c>
      <c r="B38" s="41">
        <v>150</v>
      </c>
      <c r="C38" s="360">
        <v>19</v>
      </c>
      <c r="D38" s="360"/>
      <c r="E38" s="360" t="s">
        <v>398</v>
      </c>
      <c r="F38" s="360"/>
      <c r="G38" s="360">
        <v>14.4</v>
      </c>
      <c r="H38" s="360"/>
      <c r="I38" s="360">
        <v>1.4</v>
      </c>
      <c r="J38" s="360"/>
      <c r="K38" s="41">
        <v>2.2999999999999998</v>
      </c>
      <c r="L38" s="47">
        <v>42.7</v>
      </c>
      <c r="M38" s="360">
        <v>0.124</v>
      </c>
      <c r="N38" s="360"/>
      <c r="O38" s="150" t="s">
        <v>1688</v>
      </c>
      <c r="Q38" s="47"/>
    </row>
    <row r="39" spans="1:17" ht="25" customHeight="1">
      <c r="A39" s="39" t="s">
        <v>516</v>
      </c>
      <c r="B39" s="39">
        <v>185</v>
      </c>
      <c r="C39" s="358">
        <v>37</v>
      </c>
      <c r="D39" s="358"/>
      <c r="E39" s="358" t="s">
        <v>398</v>
      </c>
      <c r="F39" s="358"/>
      <c r="G39" s="377">
        <v>16</v>
      </c>
      <c r="H39" s="377"/>
      <c r="I39" s="358">
        <v>1.6</v>
      </c>
      <c r="J39" s="358"/>
      <c r="K39" s="39">
        <v>2.4</v>
      </c>
      <c r="L39" s="48">
        <v>47.6</v>
      </c>
      <c r="M39" s="358">
        <v>9.9099999999999994E-2</v>
      </c>
      <c r="N39" s="358"/>
      <c r="O39" s="151" t="s">
        <v>1689</v>
      </c>
      <c r="Q39" s="48"/>
    </row>
    <row r="40" spans="1:17" ht="25" customHeight="1">
      <c r="A40" s="41" t="s">
        <v>516</v>
      </c>
      <c r="B40" s="41">
        <v>240</v>
      </c>
      <c r="C40" s="360">
        <v>37</v>
      </c>
      <c r="D40" s="360"/>
      <c r="E40" s="360" t="s">
        <v>398</v>
      </c>
      <c r="F40" s="360"/>
      <c r="G40" s="360">
        <v>18.399999999999999</v>
      </c>
      <c r="H40" s="360"/>
      <c r="I40" s="360">
        <v>1.7</v>
      </c>
      <c r="J40" s="360"/>
      <c r="K40" s="41">
        <v>2.6</v>
      </c>
      <c r="L40" s="47">
        <v>53.2</v>
      </c>
      <c r="M40" s="360">
        <v>7.5399999999999995E-2</v>
      </c>
      <c r="N40" s="360"/>
      <c r="O40" s="150" t="s">
        <v>1690</v>
      </c>
      <c r="Q40" s="47"/>
    </row>
    <row r="41" spans="1:17" ht="25" customHeight="1">
      <c r="A41" s="39" t="s">
        <v>516</v>
      </c>
      <c r="B41" s="39">
        <v>300</v>
      </c>
      <c r="C41" s="358">
        <v>37</v>
      </c>
      <c r="D41" s="358"/>
      <c r="E41" s="358" t="s">
        <v>398</v>
      </c>
      <c r="F41" s="358"/>
      <c r="G41" s="358">
        <v>20.6</v>
      </c>
      <c r="H41" s="358"/>
      <c r="I41" s="358">
        <v>1.8</v>
      </c>
      <c r="J41" s="358"/>
      <c r="K41" s="39">
        <v>2.8</v>
      </c>
      <c r="L41" s="48">
        <v>58.8</v>
      </c>
      <c r="M41" s="358">
        <v>6.0100000000000001E-2</v>
      </c>
      <c r="N41" s="358"/>
      <c r="O41" s="151" t="s">
        <v>1691</v>
      </c>
      <c r="P41" s="135" t="s">
        <v>1346</v>
      </c>
      <c r="Q41" s="48"/>
    </row>
    <row r="66" spans="1:15" ht="30" customHeight="1">
      <c r="A66" s="12"/>
      <c r="B66" s="13" t="s">
        <v>7</v>
      </c>
      <c r="C66" s="14"/>
      <c r="D66" s="14"/>
      <c r="E66" s="14"/>
      <c r="F66" s="14"/>
      <c r="G66" s="14"/>
      <c r="H66" s="14"/>
      <c r="I66" s="14"/>
      <c r="J66" s="14"/>
      <c r="K66" s="14"/>
      <c r="L66" s="14"/>
      <c r="M66" s="14"/>
      <c r="N66" s="14"/>
      <c r="O66" s="16">
        <v>28</v>
      </c>
    </row>
  </sheetData>
  <mergeCells count="91">
    <mergeCell ref="H1:N1"/>
    <mergeCell ref="A2:O2"/>
    <mergeCell ref="C24:F24"/>
    <mergeCell ref="C25:F25"/>
    <mergeCell ref="C26:D26"/>
    <mergeCell ref="E26:F26"/>
    <mergeCell ref="G26:H26"/>
    <mergeCell ref="I26:J26"/>
    <mergeCell ref="M26:N26"/>
    <mergeCell ref="K24:K25"/>
    <mergeCell ref="L24:L25"/>
    <mergeCell ref="O24:O25"/>
    <mergeCell ref="A24:B25"/>
    <mergeCell ref="G24:H25"/>
    <mergeCell ref="I24:J25"/>
    <mergeCell ref="M24:N25"/>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s>
  <hyperlinks>
    <hyperlink ref="B66" r:id="rId1" tooltip="http://www.Z43-cable.vn" xr:uid="{00000000-0004-0000-1800-000000000000}"/>
  </hyperlinks>
  <pageMargins left="0.47222222222222199" right="0.47222222222222199" top="0.118055555555556" bottom="5.9027777777777797E-2" header="0" footer="0"/>
  <pageSetup paperSize="9" scale="65" orientation="portrait" r:id="rId2"/>
  <colBreaks count="1" manualBreakCount="1">
    <brk id="15" max="73" man="1"/>
  </colBreaks>
  <drawing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P66"/>
  <sheetViews>
    <sheetView topLeftCell="A47" zoomScale="85" zoomScaleNormal="85" zoomScaleSheetLayoutView="70" workbookViewId="0">
      <selection activeCell="P41" sqref="P41"/>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520</v>
      </c>
      <c r="B1" s="17"/>
      <c r="C1" s="17"/>
      <c r="D1" s="17"/>
      <c r="E1" s="17"/>
      <c r="F1" s="17"/>
      <c r="H1" s="179" t="s">
        <v>1</v>
      </c>
      <c r="I1" s="179"/>
      <c r="J1" s="179"/>
      <c r="K1" s="179"/>
      <c r="L1" s="179"/>
      <c r="M1" s="179"/>
      <c r="N1" s="179"/>
    </row>
    <row r="2" spans="1:15" s="1" customFormat="1" ht="45" customHeight="1">
      <c r="A2" s="364" t="s">
        <v>521</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491</v>
      </c>
      <c r="B6" s="33"/>
      <c r="C6" s="33"/>
      <c r="D6" s="33"/>
      <c r="E6" s="33"/>
      <c r="F6" s="33"/>
    </row>
    <row r="7" spans="1:15">
      <c r="A7" s="2" t="s">
        <v>388</v>
      </c>
      <c r="B7" s="34"/>
      <c r="C7" s="34"/>
      <c r="D7" s="34"/>
      <c r="E7" s="34"/>
      <c r="F7" s="34"/>
    </row>
    <row r="8" spans="1:15">
      <c r="A8" s="2" t="s">
        <v>492</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4" t="s">
        <v>494</v>
      </c>
      <c r="B12" s="4"/>
      <c r="C12" s="4"/>
      <c r="D12" s="4"/>
      <c r="E12" s="4"/>
      <c r="F12" s="4"/>
    </row>
    <row r="13" spans="1:15">
      <c r="A13" s="2" t="s">
        <v>495</v>
      </c>
      <c r="B13" s="34"/>
      <c r="C13" s="34"/>
      <c r="D13" s="34"/>
      <c r="E13" s="34"/>
      <c r="F13" s="34"/>
      <c r="G13" s="35"/>
      <c r="H13" s="35"/>
      <c r="I13" s="35"/>
      <c r="J13" s="35"/>
      <c r="K13" s="35"/>
      <c r="L13" s="35"/>
    </row>
    <row r="14" spans="1:15">
      <c r="A14" s="2" t="s">
        <v>496</v>
      </c>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497</v>
      </c>
      <c r="B18" s="37"/>
      <c r="C18" s="37"/>
      <c r="D18" s="37"/>
      <c r="E18" s="37"/>
      <c r="F18" s="37"/>
    </row>
    <row r="19" spans="1:15">
      <c r="A19" s="36" t="s">
        <v>498</v>
      </c>
      <c r="B19" s="37"/>
      <c r="C19" s="37"/>
      <c r="D19" s="37"/>
      <c r="E19" s="37"/>
      <c r="F19" s="37"/>
    </row>
    <row r="20" spans="1:15">
      <c r="A20" s="36" t="s">
        <v>389</v>
      </c>
      <c r="B20" s="37"/>
      <c r="C20" s="37"/>
      <c r="D20" s="37"/>
      <c r="E20" s="37"/>
      <c r="F20" s="37"/>
    </row>
    <row r="22" spans="1:15" ht="15">
      <c r="A22" s="4" t="s">
        <v>182</v>
      </c>
      <c r="B22" s="33"/>
      <c r="C22" s="33"/>
      <c r="D22" s="33"/>
      <c r="E22" s="33"/>
      <c r="F22" s="33"/>
    </row>
    <row r="24" spans="1:15"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15" ht="30" customHeight="1">
      <c r="A25" s="193"/>
      <c r="B25" s="193"/>
      <c r="C25" s="193" t="s">
        <v>240</v>
      </c>
      <c r="D25" s="193"/>
      <c r="E25" s="193"/>
      <c r="F25" s="193"/>
      <c r="G25" s="193"/>
      <c r="H25" s="193"/>
      <c r="I25" s="193"/>
      <c r="J25" s="193"/>
      <c r="K25" s="193"/>
      <c r="L25" s="193"/>
      <c r="M25" s="193"/>
      <c r="N25" s="193"/>
      <c r="O25" s="193"/>
    </row>
    <row r="26" spans="1:15">
      <c r="A26" s="38" t="s">
        <v>192</v>
      </c>
      <c r="B26" s="38" t="s">
        <v>193</v>
      </c>
      <c r="C26" s="193" t="s">
        <v>194</v>
      </c>
      <c r="D26" s="193"/>
      <c r="E26" s="193" t="s">
        <v>196</v>
      </c>
      <c r="F26" s="365"/>
      <c r="G26" s="193" t="s">
        <v>196</v>
      </c>
      <c r="H26" s="193"/>
      <c r="I26" s="193" t="s">
        <v>196</v>
      </c>
      <c r="J26" s="193"/>
      <c r="K26" s="38" t="s">
        <v>196</v>
      </c>
      <c r="L26" s="38" t="s">
        <v>196</v>
      </c>
      <c r="M26" s="193" t="s">
        <v>197</v>
      </c>
      <c r="N26" s="193"/>
      <c r="O26" s="38" t="s">
        <v>198</v>
      </c>
    </row>
    <row r="27" spans="1:15" ht="25" customHeight="1">
      <c r="A27" s="39" t="s">
        <v>522</v>
      </c>
      <c r="B27" s="39">
        <v>2.5</v>
      </c>
      <c r="C27" s="358">
        <v>7</v>
      </c>
      <c r="D27" s="358"/>
      <c r="E27" s="358" t="s">
        <v>444</v>
      </c>
      <c r="F27" s="358"/>
      <c r="G27" s="358" t="s">
        <v>445</v>
      </c>
      <c r="H27" s="358"/>
      <c r="I27" s="358">
        <v>0.7</v>
      </c>
      <c r="J27" s="358"/>
      <c r="K27" s="39">
        <v>1.8</v>
      </c>
      <c r="L27" s="48">
        <v>12.6</v>
      </c>
      <c r="M27" s="358">
        <v>7.41</v>
      </c>
      <c r="N27" s="358"/>
      <c r="O27" s="151" t="s">
        <v>1464</v>
      </c>
    </row>
    <row r="28" spans="1:15" ht="25" customHeight="1">
      <c r="A28" s="41" t="s">
        <v>522</v>
      </c>
      <c r="B28" s="41">
        <v>4</v>
      </c>
      <c r="C28" s="360">
        <v>7</v>
      </c>
      <c r="D28" s="360"/>
      <c r="E28" s="360" t="s">
        <v>447</v>
      </c>
      <c r="F28" s="360"/>
      <c r="G28" s="360" t="s">
        <v>448</v>
      </c>
      <c r="H28" s="360"/>
      <c r="I28" s="360">
        <v>0.7</v>
      </c>
      <c r="J28" s="360"/>
      <c r="K28" s="41">
        <v>1.8</v>
      </c>
      <c r="L28" s="47">
        <v>14.1</v>
      </c>
      <c r="M28" s="360">
        <v>4.6100000000000003</v>
      </c>
      <c r="N28" s="360"/>
      <c r="O28" s="150" t="s">
        <v>332</v>
      </c>
    </row>
    <row r="29" spans="1:15" ht="25" customHeight="1">
      <c r="A29" s="39" t="s">
        <v>522</v>
      </c>
      <c r="B29" s="39">
        <v>6</v>
      </c>
      <c r="C29" s="358">
        <v>7</v>
      </c>
      <c r="D29" s="358"/>
      <c r="E29" s="358" t="s">
        <v>394</v>
      </c>
      <c r="F29" s="358"/>
      <c r="G29" s="358" t="s">
        <v>449</v>
      </c>
      <c r="H29" s="358"/>
      <c r="I29" s="358">
        <v>0.7</v>
      </c>
      <c r="J29" s="358"/>
      <c r="K29" s="39">
        <v>1.8</v>
      </c>
      <c r="L29" s="48">
        <v>15.3</v>
      </c>
      <c r="M29" s="358">
        <v>3.08</v>
      </c>
      <c r="N29" s="358"/>
      <c r="O29" s="151" t="s">
        <v>1704</v>
      </c>
    </row>
    <row r="30" spans="1:15" ht="25" customHeight="1">
      <c r="A30" s="41" t="s">
        <v>522</v>
      </c>
      <c r="B30" s="41">
        <v>10</v>
      </c>
      <c r="C30" s="360">
        <v>7</v>
      </c>
      <c r="D30" s="360"/>
      <c r="E30" s="360" t="s">
        <v>396</v>
      </c>
      <c r="F30" s="360"/>
      <c r="G30" s="360" t="s">
        <v>450</v>
      </c>
      <c r="H30" s="360"/>
      <c r="I30" s="360">
        <v>0.7</v>
      </c>
      <c r="J30" s="360"/>
      <c r="K30" s="41">
        <v>1.8</v>
      </c>
      <c r="L30" s="47">
        <v>18</v>
      </c>
      <c r="M30" s="360">
        <v>1.83</v>
      </c>
      <c r="N30" s="360"/>
      <c r="O30" s="150" t="s">
        <v>1453</v>
      </c>
    </row>
    <row r="31" spans="1:15" ht="25" customHeight="1">
      <c r="A31" s="39" t="s">
        <v>522</v>
      </c>
      <c r="B31" s="39">
        <v>16</v>
      </c>
      <c r="C31" s="358">
        <v>7</v>
      </c>
      <c r="D31" s="358"/>
      <c r="E31" s="358" t="s">
        <v>398</v>
      </c>
      <c r="F31" s="358"/>
      <c r="G31" s="358" t="s">
        <v>468</v>
      </c>
      <c r="H31" s="358"/>
      <c r="I31" s="358">
        <v>0.7</v>
      </c>
      <c r="J31" s="358"/>
      <c r="K31" s="39">
        <v>1.8</v>
      </c>
      <c r="L31" s="48">
        <v>18.600000000000001</v>
      </c>
      <c r="M31" s="358">
        <v>1.1499999999999999</v>
      </c>
      <c r="N31" s="358"/>
      <c r="O31" s="151" t="s">
        <v>1598</v>
      </c>
    </row>
    <row r="32" spans="1:15" ht="25" customHeight="1">
      <c r="A32" s="41" t="s">
        <v>522</v>
      </c>
      <c r="B32" s="41">
        <v>25</v>
      </c>
      <c r="C32" s="360">
        <v>7</v>
      </c>
      <c r="D32" s="360"/>
      <c r="E32" s="360" t="s">
        <v>398</v>
      </c>
      <c r="F32" s="360"/>
      <c r="G32" s="360" t="s">
        <v>226</v>
      </c>
      <c r="H32" s="360"/>
      <c r="I32" s="360">
        <v>0.9</v>
      </c>
      <c r="J32" s="360"/>
      <c r="K32" s="41">
        <v>1.8</v>
      </c>
      <c r="L32" s="47">
        <v>23.5</v>
      </c>
      <c r="M32" s="360">
        <v>0.72699999999999998</v>
      </c>
      <c r="N32" s="360"/>
      <c r="O32" s="150" t="s">
        <v>1705</v>
      </c>
    </row>
    <row r="33" spans="1:16" ht="25" customHeight="1">
      <c r="A33" s="39" t="s">
        <v>522</v>
      </c>
      <c r="B33" s="39">
        <v>35</v>
      </c>
      <c r="C33" s="358">
        <v>7</v>
      </c>
      <c r="D33" s="358"/>
      <c r="E33" s="358" t="s">
        <v>398</v>
      </c>
      <c r="F33" s="358"/>
      <c r="G33" s="358" t="s">
        <v>504</v>
      </c>
      <c r="H33" s="358"/>
      <c r="I33" s="358">
        <v>0.9</v>
      </c>
      <c r="J33" s="358"/>
      <c r="K33" s="39">
        <v>1.8</v>
      </c>
      <c r="L33" s="48">
        <v>26</v>
      </c>
      <c r="M33" s="358">
        <v>0.52400000000000002</v>
      </c>
      <c r="N33" s="358"/>
      <c r="O33" s="151" t="s">
        <v>1706</v>
      </c>
    </row>
    <row r="34" spans="1:16" ht="25" customHeight="1">
      <c r="A34" s="41" t="s">
        <v>522</v>
      </c>
      <c r="B34" s="41">
        <v>50</v>
      </c>
      <c r="C34" s="360">
        <v>7</v>
      </c>
      <c r="D34" s="360"/>
      <c r="E34" s="360" t="s">
        <v>398</v>
      </c>
      <c r="F34" s="360"/>
      <c r="G34" s="360">
        <v>8.1999999999999993</v>
      </c>
      <c r="H34" s="360"/>
      <c r="I34" s="375">
        <v>1</v>
      </c>
      <c r="J34" s="375"/>
      <c r="K34" s="41">
        <v>1.9</v>
      </c>
      <c r="L34" s="47">
        <v>29.3</v>
      </c>
      <c r="M34" s="360">
        <v>0.38700000000000001</v>
      </c>
      <c r="N34" s="360"/>
      <c r="O34" s="150" t="s">
        <v>1707</v>
      </c>
    </row>
    <row r="35" spans="1:16" ht="25" customHeight="1">
      <c r="A35" s="39" t="s">
        <v>522</v>
      </c>
      <c r="B35" s="39">
        <v>70</v>
      </c>
      <c r="C35" s="358">
        <v>19</v>
      </c>
      <c r="D35" s="358"/>
      <c r="E35" s="358" t="s">
        <v>398</v>
      </c>
      <c r="F35" s="358"/>
      <c r="G35" s="358">
        <v>10</v>
      </c>
      <c r="H35" s="358"/>
      <c r="I35" s="376">
        <v>1.1000000000000001</v>
      </c>
      <c r="J35" s="376"/>
      <c r="K35" s="39">
        <v>2</v>
      </c>
      <c r="L35" s="48">
        <v>34.5</v>
      </c>
      <c r="M35" s="358">
        <v>0.26800000000000002</v>
      </c>
      <c r="N35" s="358"/>
      <c r="O35" s="151" t="s">
        <v>1708</v>
      </c>
    </row>
    <row r="36" spans="1:16" ht="25" customHeight="1">
      <c r="A36" s="41" t="s">
        <v>522</v>
      </c>
      <c r="B36" s="41">
        <v>95</v>
      </c>
      <c r="C36" s="360">
        <v>19</v>
      </c>
      <c r="D36" s="360"/>
      <c r="E36" s="360" t="s">
        <v>398</v>
      </c>
      <c r="F36" s="360"/>
      <c r="G36" s="360">
        <v>11.6</v>
      </c>
      <c r="H36" s="360"/>
      <c r="I36" s="360">
        <v>1.1000000000000001</v>
      </c>
      <c r="J36" s="360"/>
      <c r="K36" s="45">
        <v>2.2000000000000002</v>
      </c>
      <c r="L36" s="47">
        <v>38.799999999999997</v>
      </c>
      <c r="M36" s="360">
        <v>0.193</v>
      </c>
      <c r="N36" s="360"/>
      <c r="O36" s="150" t="s">
        <v>1709</v>
      </c>
    </row>
    <row r="37" spans="1:16" ht="25" customHeight="1">
      <c r="A37" s="39" t="s">
        <v>522</v>
      </c>
      <c r="B37" s="39">
        <v>120</v>
      </c>
      <c r="C37" s="358">
        <v>19</v>
      </c>
      <c r="D37" s="358"/>
      <c r="E37" s="358" t="s">
        <v>398</v>
      </c>
      <c r="F37" s="358"/>
      <c r="G37" s="358">
        <v>13</v>
      </c>
      <c r="H37" s="358"/>
      <c r="I37" s="358">
        <v>1.2</v>
      </c>
      <c r="J37" s="358"/>
      <c r="K37" s="46">
        <v>2.2999999999999998</v>
      </c>
      <c r="L37" s="48">
        <v>43</v>
      </c>
      <c r="M37" s="358">
        <v>0.153</v>
      </c>
      <c r="N37" s="358"/>
      <c r="O37" s="151" t="s">
        <v>1642</v>
      </c>
    </row>
    <row r="38" spans="1:16" ht="25" customHeight="1">
      <c r="A38" s="41" t="s">
        <v>522</v>
      </c>
      <c r="B38" s="41">
        <v>150</v>
      </c>
      <c r="C38" s="360">
        <v>19</v>
      </c>
      <c r="D38" s="360"/>
      <c r="E38" s="360" t="s">
        <v>398</v>
      </c>
      <c r="F38" s="360"/>
      <c r="G38" s="360">
        <v>14.4</v>
      </c>
      <c r="H38" s="360"/>
      <c r="I38" s="360">
        <v>1.4</v>
      </c>
      <c r="J38" s="360"/>
      <c r="K38" s="41">
        <v>2.5</v>
      </c>
      <c r="L38" s="47">
        <v>47.6</v>
      </c>
      <c r="M38" s="360">
        <v>0.124</v>
      </c>
      <c r="N38" s="360"/>
      <c r="O38" s="150" t="s">
        <v>1710</v>
      </c>
    </row>
    <row r="39" spans="1:16" ht="25" customHeight="1">
      <c r="A39" s="39" t="s">
        <v>522</v>
      </c>
      <c r="B39" s="39">
        <v>185</v>
      </c>
      <c r="C39" s="358">
        <v>37</v>
      </c>
      <c r="D39" s="358"/>
      <c r="E39" s="358" t="s">
        <v>398</v>
      </c>
      <c r="F39" s="358"/>
      <c r="G39" s="358">
        <v>16</v>
      </c>
      <c r="H39" s="358"/>
      <c r="I39" s="358">
        <v>1.6</v>
      </c>
      <c r="J39" s="358"/>
      <c r="K39" s="39">
        <v>2.6</v>
      </c>
      <c r="L39" s="48">
        <v>52.8</v>
      </c>
      <c r="M39" s="358">
        <v>9.9099999999999994E-2</v>
      </c>
      <c r="N39" s="358"/>
      <c r="O39" s="151" t="s">
        <v>1711</v>
      </c>
    </row>
    <row r="40" spans="1:16" ht="25" customHeight="1">
      <c r="A40" s="41" t="s">
        <v>522</v>
      </c>
      <c r="B40" s="41">
        <v>240</v>
      </c>
      <c r="C40" s="360">
        <v>37</v>
      </c>
      <c r="D40" s="360"/>
      <c r="E40" s="360" t="s">
        <v>398</v>
      </c>
      <c r="F40" s="360"/>
      <c r="G40" s="360">
        <v>18.399999999999999</v>
      </c>
      <c r="H40" s="360"/>
      <c r="I40" s="360">
        <v>1.7</v>
      </c>
      <c r="J40" s="360"/>
      <c r="K40" s="41">
        <v>2.8</v>
      </c>
      <c r="L40" s="47">
        <v>59.3</v>
      </c>
      <c r="M40" s="360">
        <v>7.5399999999999995E-2</v>
      </c>
      <c r="N40" s="360"/>
      <c r="O40" s="150" t="s">
        <v>1712</v>
      </c>
    </row>
    <row r="41" spans="1:16" ht="25" customHeight="1">
      <c r="A41" s="39" t="s">
        <v>522</v>
      </c>
      <c r="B41" s="39">
        <v>300</v>
      </c>
      <c r="C41" s="358">
        <v>37</v>
      </c>
      <c r="D41" s="358"/>
      <c r="E41" s="358" t="s">
        <v>398</v>
      </c>
      <c r="F41" s="358"/>
      <c r="G41" s="358">
        <v>20.6</v>
      </c>
      <c r="H41" s="358"/>
      <c r="I41" s="358">
        <v>1.8</v>
      </c>
      <c r="J41" s="358"/>
      <c r="K41" s="46">
        <v>3</v>
      </c>
      <c r="L41" s="48">
        <v>65.3</v>
      </c>
      <c r="M41" s="358">
        <v>6.0100000000000001E-2</v>
      </c>
      <c r="N41" s="358"/>
      <c r="O41" s="151" t="s">
        <v>1713</v>
      </c>
      <c r="P41" s="138" t="s">
        <v>1346</v>
      </c>
    </row>
    <row r="66" spans="1:15" ht="30" customHeight="1">
      <c r="A66" s="12"/>
      <c r="B66" s="13" t="s">
        <v>7</v>
      </c>
      <c r="C66" s="14"/>
      <c r="D66" s="14"/>
      <c r="E66" s="14"/>
      <c r="F66" s="14"/>
      <c r="G66" s="14"/>
      <c r="H66" s="14"/>
      <c r="I66" s="14"/>
      <c r="J66" s="14"/>
      <c r="K66" s="14"/>
      <c r="L66" s="14"/>
      <c r="M66" s="14"/>
      <c r="N66" s="14"/>
      <c r="O66" s="16">
        <v>29</v>
      </c>
    </row>
  </sheetData>
  <mergeCells count="91">
    <mergeCell ref="H1:N1"/>
    <mergeCell ref="A2:O2"/>
    <mergeCell ref="C24:F24"/>
    <mergeCell ref="C25:F25"/>
    <mergeCell ref="C26:D26"/>
    <mergeCell ref="E26:F26"/>
    <mergeCell ref="G26:H26"/>
    <mergeCell ref="I26:J26"/>
    <mergeCell ref="M26:N26"/>
    <mergeCell ref="K24:K25"/>
    <mergeCell ref="L24:L25"/>
    <mergeCell ref="O24:O25"/>
    <mergeCell ref="A24:B25"/>
    <mergeCell ref="G24:H25"/>
    <mergeCell ref="I24:J25"/>
    <mergeCell ref="M24:N25"/>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s>
  <hyperlinks>
    <hyperlink ref="B66" r:id="rId1" tooltip="http://www.Z43-cable.vn" xr:uid="{00000000-0004-0000-1900-000000000000}"/>
  </hyperlinks>
  <pageMargins left="0.47222222222222199" right="0.47222222222222199" top="0.118055555555556" bottom="5.9027777777777797E-2" header="0" footer="0"/>
  <pageSetup paperSize="9" scale="65" orientation="portrait" r:id="rId2"/>
  <colBreaks count="1" manualBreakCount="1">
    <brk id="15" max="72" man="1"/>
  </colBreaks>
  <drawing r:id="rId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P66"/>
  <sheetViews>
    <sheetView topLeftCell="A33" zoomScaleNormal="100" zoomScaleSheetLayoutView="100" workbookViewId="0">
      <selection activeCell="L41" sqref="L41"/>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523</v>
      </c>
      <c r="B1" s="17"/>
      <c r="C1" s="17"/>
      <c r="D1" s="17"/>
      <c r="E1" s="17"/>
      <c r="F1" s="17"/>
      <c r="H1" s="179" t="s">
        <v>1</v>
      </c>
      <c r="I1" s="179"/>
      <c r="J1" s="179"/>
      <c r="K1" s="179"/>
      <c r="L1" s="179"/>
      <c r="M1" s="179"/>
      <c r="N1" s="179"/>
    </row>
    <row r="2" spans="1:15" s="1" customFormat="1" ht="45" customHeight="1">
      <c r="A2" s="364" t="s">
        <v>524</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491</v>
      </c>
      <c r="B6" s="33"/>
      <c r="C6" s="33"/>
      <c r="D6" s="33"/>
      <c r="E6" s="33"/>
      <c r="F6" s="33"/>
    </row>
    <row r="7" spans="1:15">
      <c r="A7" s="2" t="s">
        <v>388</v>
      </c>
      <c r="B7" s="34"/>
      <c r="C7" s="34"/>
      <c r="D7" s="34"/>
      <c r="E7" s="34"/>
      <c r="F7" s="34"/>
    </row>
    <row r="8" spans="1:15">
      <c r="A8" s="2" t="s">
        <v>492</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4" t="s">
        <v>494</v>
      </c>
      <c r="B12" s="4"/>
      <c r="C12" s="4"/>
      <c r="D12" s="4"/>
      <c r="E12" s="4"/>
      <c r="F12" s="4"/>
    </row>
    <row r="13" spans="1:15">
      <c r="A13" s="2" t="s">
        <v>495</v>
      </c>
      <c r="B13" s="34"/>
      <c r="C13" s="34"/>
      <c r="D13" s="34"/>
      <c r="E13" s="34"/>
      <c r="F13" s="34"/>
      <c r="G13" s="35"/>
      <c r="H13" s="35"/>
      <c r="I13" s="35"/>
      <c r="J13" s="35"/>
      <c r="K13" s="35"/>
      <c r="L13" s="35"/>
    </row>
    <row r="14" spans="1:15">
      <c r="A14" s="2" t="s">
        <v>496</v>
      </c>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497</v>
      </c>
      <c r="B18" s="37"/>
      <c r="C18" s="37"/>
      <c r="D18" s="37"/>
      <c r="E18" s="37"/>
      <c r="F18" s="37"/>
    </row>
    <row r="19" spans="1:15">
      <c r="A19" s="36" t="s">
        <v>498</v>
      </c>
      <c r="B19" s="37"/>
      <c r="C19" s="37"/>
      <c r="D19" s="37"/>
      <c r="E19" s="37"/>
      <c r="F19" s="37"/>
    </row>
    <row r="20" spans="1:15">
      <c r="A20" s="36" t="s">
        <v>389</v>
      </c>
      <c r="B20" s="37"/>
      <c r="C20" s="37"/>
      <c r="D20" s="37"/>
      <c r="E20" s="37"/>
      <c r="F20" s="37"/>
    </row>
    <row r="22" spans="1:15" ht="15">
      <c r="A22" s="4" t="s">
        <v>182</v>
      </c>
      <c r="B22" s="33"/>
      <c r="C22" s="33"/>
      <c r="D22" s="33"/>
      <c r="E22" s="33"/>
      <c r="F22" s="33"/>
    </row>
    <row r="24" spans="1:15"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15" ht="30" customHeight="1">
      <c r="A25" s="193"/>
      <c r="B25" s="193"/>
      <c r="C25" s="193" t="s">
        <v>240</v>
      </c>
      <c r="D25" s="193"/>
      <c r="E25" s="193"/>
      <c r="F25" s="193"/>
      <c r="G25" s="193"/>
      <c r="H25" s="193"/>
      <c r="I25" s="193"/>
      <c r="J25" s="193"/>
      <c r="K25" s="193"/>
      <c r="L25" s="193"/>
      <c r="M25" s="193"/>
      <c r="N25" s="193"/>
      <c r="O25" s="193"/>
    </row>
    <row r="26" spans="1:15">
      <c r="A26" s="38" t="s">
        <v>192</v>
      </c>
      <c r="B26" s="38" t="s">
        <v>193</v>
      </c>
      <c r="C26" s="193" t="s">
        <v>194</v>
      </c>
      <c r="D26" s="193"/>
      <c r="E26" s="193" t="s">
        <v>196</v>
      </c>
      <c r="F26" s="365"/>
      <c r="G26" s="193" t="s">
        <v>196</v>
      </c>
      <c r="H26" s="193"/>
      <c r="I26" s="193" t="s">
        <v>196</v>
      </c>
      <c r="J26" s="193"/>
      <c r="K26" s="38" t="s">
        <v>196</v>
      </c>
      <c r="L26" s="38" t="s">
        <v>196</v>
      </c>
      <c r="M26" s="193" t="s">
        <v>197</v>
      </c>
      <c r="N26" s="193"/>
      <c r="O26" s="38" t="s">
        <v>198</v>
      </c>
    </row>
    <row r="27" spans="1:15" ht="25" customHeight="1">
      <c r="A27" s="39" t="s">
        <v>525</v>
      </c>
      <c r="B27" s="39">
        <v>2.5</v>
      </c>
      <c r="C27" s="358">
        <v>7</v>
      </c>
      <c r="D27" s="358"/>
      <c r="E27" s="358" t="s">
        <v>444</v>
      </c>
      <c r="F27" s="358"/>
      <c r="G27" s="358" t="s">
        <v>445</v>
      </c>
      <c r="H27" s="358"/>
      <c r="I27" s="358">
        <v>0.7</v>
      </c>
      <c r="J27" s="358"/>
      <c r="K27" s="39">
        <v>1.8</v>
      </c>
      <c r="L27" s="139">
        <v>13</v>
      </c>
      <c r="M27" s="358">
        <v>7.41</v>
      </c>
      <c r="N27" s="358"/>
      <c r="O27" s="151" t="s">
        <v>1784</v>
      </c>
    </row>
    <row r="28" spans="1:15" ht="25" customHeight="1">
      <c r="A28" s="41" t="s">
        <v>525</v>
      </c>
      <c r="B28" s="41">
        <v>4</v>
      </c>
      <c r="C28" s="360">
        <v>7</v>
      </c>
      <c r="D28" s="360"/>
      <c r="E28" s="360" t="s">
        <v>447</v>
      </c>
      <c r="F28" s="360"/>
      <c r="G28" s="360" t="s">
        <v>448</v>
      </c>
      <c r="H28" s="360"/>
      <c r="I28" s="360">
        <v>0.7</v>
      </c>
      <c r="J28" s="360"/>
      <c r="K28" s="41">
        <v>1.8</v>
      </c>
      <c r="L28" s="41">
        <v>14.7</v>
      </c>
      <c r="M28" s="360">
        <v>4.6100000000000003</v>
      </c>
      <c r="N28" s="360"/>
      <c r="O28" s="150" t="s">
        <v>1567</v>
      </c>
    </row>
    <row r="29" spans="1:15" ht="25" customHeight="1">
      <c r="A29" s="39" t="s">
        <v>525</v>
      </c>
      <c r="B29" s="39">
        <v>6</v>
      </c>
      <c r="C29" s="358">
        <v>7</v>
      </c>
      <c r="D29" s="358"/>
      <c r="E29" s="358" t="s">
        <v>394</v>
      </c>
      <c r="F29" s="358"/>
      <c r="G29" s="358" t="s">
        <v>449</v>
      </c>
      <c r="H29" s="358"/>
      <c r="I29" s="358">
        <v>0.7</v>
      </c>
      <c r="J29" s="358"/>
      <c r="K29" s="39">
        <v>1.8</v>
      </c>
      <c r="L29" s="139">
        <v>16</v>
      </c>
      <c r="M29" s="358">
        <v>3.08</v>
      </c>
      <c r="N29" s="358"/>
      <c r="O29" s="151" t="s">
        <v>1406</v>
      </c>
    </row>
    <row r="30" spans="1:15" ht="25" customHeight="1">
      <c r="A30" s="41" t="s">
        <v>525</v>
      </c>
      <c r="B30" s="41">
        <v>10</v>
      </c>
      <c r="C30" s="360">
        <v>7</v>
      </c>
      <c r="D30" s="360"/>
      <c r="E30" s="360" t="s">
        <v>396</v>
      </c>
      <c r="F30" s="360"/>
      <c r="G30" s="360" t="s">
        <v>450</v>
      </c>
      <c r="H30" s="360"/>
      <c r="I30" s="360">
        <v>0.7</v>
      </c>
      <c r="J30" s="360"/>
      <c r="K30" s="41">
        <v>1.8</v>
      </c>
      <c r="L30" s="41">
        <v>18.8</v>
      </c>
      <c r="M30" s="360">
        <v>1.83</v>
      </c>
      <c r="N30" s="360"/>
      <c r="O30" s="150" t="s">
        <v>1367</v>
      </c>
    </row>
    <row r="31" spans="1:15" ht="25" customHeight="1">
      <c r="A31" s="39" t="s">
        <v>525</v>
      </c>
      <c r="B31" s="39">
        <v>16</v>
      </c>
      <c r="C31" s="358">
        <v>7</v>
      </c>
      <c r="D31" s="358"/>
      <c r="E31" s="358" t="s">
        <v>398</v>
      </c>
      <c r="F31" s="358"/>
      <c r="G31" s="358" t="s">
        <v>468</v>
      </c>
      <c r="H31" s="358"/>
      <c r="I31" s="358">
        <v>0.7</v>
      </c>
      <c r="J31" s="358"/>
      <c r="K31" s="39">
        <v>1.8</v>
      </c>
      <c r="L31" s="139">
        <v>21</v>
      </c>
      <c r="M31" s="358">
        <v>1.1499999999999999</v>
      </c>
      <c r="N31" s="358"/>
      <c r="O31" s="151" t="s">
        <v>1785</v>
      </c>
    </row>
    <row r="32" spans="1:15" ht="25" customHeight="1">
      <c r="A32" s="41" t="s">
        <v>525</v>
      </c>
      <c r="B32" s="41">
        <v>25</v>
      </c>
      <c r="C32" s="360">
        <v>7</v>
      </c>
      <c r="D32" s="360"/>
      <c r="E32" s="360" t="s">
        <v>398</v>
      </c>
      <c r="F32" s="360"/>
      <c r="G32" s="360" t="s">
        <v>226</v>
      </c>
      <c r="H32" s="360"/>
      <c r="I32" s="360">
        <v>0.9</v>
      </c>
      <c r="J32" s="360"/>
      <c r="K32" s="41">
        <v>1.8</v>
      </c>
      <c r="L32" s="41">
        <v>25.7</v>
      </c>
      <c r="M32" s="360">
        <v>0.72699999999999998</v>
      </c>
      <c r="N32" s="360"/>
      <c r="O32" s="150" t="s">
        <v>1786</v>
      </c>
    </row>
    <row r="33" spans="1:16" ht="25" customHeight="1">
      <c r="A33" s="39" t="s">
        <v>525</v>
      </c>
      <c r="B33" s="39">
        <v>35</v>
      </c>
      <c r="C33" s="358">
        <v>7</v>
      </c>
      <c r="D33" s="358"/>
      <c r="E33" s="358" t="s">
        <v>398</v>
      </c>
      <c r="F33" s="358"/>
      <c r="G33" s="358" t="s">
        <v>504</v>
      </c>
      <c r="H33" s="358"/>
      <c r="I33" s="358">
        <v>0.9</v>
      </c>
      <c r="J33" s="358"/>
      <c r="K33" s="39">
        <v>1.8</v>
      </c>
      <c r="L33" s="39">
        <v>28.4</v>
      </c>
      <c r="M33" s="358">
        <v>0.52400000000000002</v>
      </c>
      <c r="N33" s="358"/>
      <c r="O33" s="151" t="s">
        <v>1787</v>
      </c>
    </row>
    <row r="34" spans="1:16" ht="25" customHeight="1">
      <c r="A34" s="41" t="s">
        <v>525</v>
      </c>
      <c r="B34" s="41">
        <v>50</v>
      </c>
      <c r="C34" s="360">
        <v>7</v>
      </c>
      <c r="D34" s="360"/>
      <c r="E34" s="360" t="s">
        <v>398</v>
      </c>
      <c r="F34" s="360"/>
      <c r="G34" s="360">
        <v>8.1999999999999993</v>
      </c>
      <c r="H34" s="360"/>
      <c r="I34" s="375">
        <v>1</v>
      </c>
      <c r="J34" s="375"/>
      <c r="K34" s="140">
        <v>2</v>
      </c>
      <c r="L34" s="45">
        <v>32.6</v>
      </c>
      <c r="M34" s="360">
        <v>0.38700000000000001</v>
      </c>
      <c r="N34" s="360"/>
      <c r="O34" s="150" t="s">
        <v>1788</v>
      </c>
    </row>
    <row r="35" spans="1:16" ht="25" customHeight="1">
      <c r="A35" s="39" t="s">
        <v>525</v>
      </c>
      <c r="B35" s="39">
        <v>70</v>
      </c>
      <c r="C35" s="358">
        <v>19</v>
      </c>
      <c r="D35" s="358"/>
      <c r="E35" s="358" t="s">
        <v>398</v>
      </c>
      <c r="F35" s="358"/>
      <c r="G35" s="358">
        <v>10</v>
      </c>
      <c r="H35" s="358"/>
      <c r="I35" s="376">
        <v>1.1000000000000001</v>
      </c>
      <c r="J35" s="376"/>
      <c r="K35" s="39">
        <v>2.1</v>
      </c>
      <c r="L35" s="39">
        <v>38.5</v>
      </c>
      <c r="M35" s="358">
        <v>0.26800000000000002</v>
      </c>
      <c r="N35" s="358"/>
      <c r="O35" s="151" t="s">
        <v>1709</v>
      </c>
    </row>
    <row r="36" spans="1:16" ht="25" customHeight="1">
      <c r="A36" s="41" t="s">
        <v>525</v>
      </c>
      <c r="B36" s="41">
        <v>95</v>
      </c>
      <c r="C36" s="360">
        <v>19</v>
      </c>
      <c r="D36" s="360"/>
      <c r="E36" s="360" t="s">
        <v>398</v>
      </c>
      <c r="F36" s="360"/>
      <c r="G36" s="360">
        <v>11.6</v>
      </c>
      <c r="H36" s="360"/>
      <c r="I36" s="360">
        <v>1.1000000000000001</v>
      </c>
      <c r="J36" s="360"/>
      <c r="K36" s="45">
        <v>2.2999999999999998</v>
      </c>
      <c r="L36" s="172">
        <v>43</v>
      </c>
      <c r="M36" s="360">
        <v>0.193</v>
      </c>
      <c r="N36" s="360"/>
      <c r="O36" s="150" t="s">
        <v>1789</v>
      </c>
    </row>
    <row r="37" spans="1:16" ht="25" customHeight="1">
      <c r="A37" s="39" t="s">
        <v>525</v>
      </c>
      <c r="B37" s="39">
        <v>120</v>
      </c>
      <c r="C37" s="358">
        <v>19</v>
      </c>
      <c r="D37" s="358"/>
      <c r="E37" s="358" t="s">
        <v>398</v>
      </c>
      <c r="F37" s="358"/>
      <c r="G37" s="358">
        <v>13</v>
      </c>
      <c r="H37" s="358"/>
      <c r="I37" s="358">
        <v>1.2</v>
      </c>
      <c r="J37" s="358"/>
      <c r="K37" s="46">
        <v>2.5</v>
      </c>
      <c r="L37" s="39">
        <v>47.6</v>
      </c>
      <c r="M37" s="358">
        <v>0.153</v>
      </c>
      <c r="N37" s="358"/>
      <c r="O37" s="151" t="s">
        <v>1790</v>
      </c>
    </row>
    <row r="38" spans="1:16" ht="25" customHeight="1">
      <c r="A38" s="41" t="s">
        <v>525</v>
      </c>
      <c r="B38" s="41">
        <v>150</v>
      </c>
      <c r="C38" s="360">
        <v>19</v>
      </c>
      <c r="D38" s="360"/>
      <c r="E38" s="360" t="s">
        <v>398</v>
      </c>
      <c r="F38" s="360"/>
      <c r="G38" s="360">
        <v>14.4</v>
      </c>
      <c r="H38" s="360"/>
      <c r="I38" s="360">
        <v>1.4</v>
      </c>
      <c r="J38" s="360"/>
      <c r="K38" s="41">
        <v>2.6</v>
      </c>
      <c r="L38" s="41">
        <v>52.8</v>
      </c>
      <c r="M38" s="360">
        <v>0.124</v>
      </c>
      <c r="N38" s="360"/>
      <c r="O38" s="150" t="s">
        <v>1791</v>
      </c>
    </row>
    <row r="39" spans="1:16" ht="25" customHeight="1">
      <c r="A39" s="39" t="s">
        <v>525</v>
      </c>
      <c r="B39" s="39">
        <v>185</v>
      </c>
      <c r="C39" s="358">
        <v>37</v>
      </c>
      <c r="D39" s="358"/>
      <c r="E39" s="358" t="s">
        <v>398</v>
      </c>
      <c r="F39" s="358"/>
      <c r="G39" s="358">
        <v>16</v>
      </c>
      <c r="H39" s="358"/>
      <c r="I39" s="358">
        <v>1.6</v>
      </c>
      <c r="J39" s="358"/>
      <c r="K39" s="39">
        <v>2.8</v>
      </c>
      <c r="L39" s="39">
        <v>58.6</v>
      </c>
      <c r="M39" s="358">
        <v>9.9099999999999994E-2</v>
      </c>
      <c r="N39" s="358"/>
      <c r="O39" s="151" t="s">
        <v>1653</v>
      </c>
    </row>
    <row r="40" spans="1:16" ht="25" customHeight="1">
      <c r="A40" s="41" t="s">
        <v>525</v>
      </c>
      <c r="B40" s="41">
        <v>240</v>
      </c>
      <c r="C40" s="360">
        <v>37</v>
      </c>
      <c r="D40" s="360"/>
      <c r="E40" s="360" t="s">
        <v>398</v>
      </c>
      <c r="F40" s="360"/>
      <c r="G40" s="360">
        <v>18.399999999999999</v>
      </c>
      <c r="H40" s="360"/>
      <c r="I40" s="360">
        <v>1.7</v>
      </c>
      <c r="J40" s="360"/>
      <c r="K40" s="140">
        <v>3</v>
      </c>
      <c r="L40" s="45">
        <v>66</v>
      </c>
      <c r="M40" s="360">
        <v>7.5399999999999995E-2</v>
      </c>
      <c r="N40" s="360"/>
      <c r="O40" s="150" t="s">
        <v>1792</v>
      </c>
    </row>
    <row r="41" spans="1:16" ht="25" customHeight="1">
      <c r="A41" s="39" t="s">
        <v>525</v>
      </c>
      <c r="B41" s="39">
        <v>300</v>
      </c>
      <c r="C41" s="358">
        <v>37</v>
      </c>
      <c r="D41" s="358"/>
      <c r="E41" s="358" t="s">
        <v>398</v>
      </c>
      <c r="F41" s="358"/>
      <c r="G41" s="358">
        <v>20.6</v>
      </c>
      <c r="H41" s="358"/>
      <c r="I41" s="358">
        <v>1.8</v>
      </c>
      <c r="J41" s="358"/>
      <c r="K41" s="46">
        <v>3.3</v>
      </c>
      <c r="L41" s="139">
        <v>73</v>
      </c>
      <c r="M41" s="358">
        <v>6.0100000000000001E-2</v>
      </c>
      <c r="N41" s="358"/>
      <c r="O41" s="151" t="s">
        <v>1793</v>
      </c>
      <c r="P41" s="135" t="s">
        <v>1346</v>
      </c>
    </row>
    <row r="66" spans="1:15" ht="30" customHeight="1">
      <c r="A66" s="12"/>
      <c r="B66" s="13" t="s">
        <v>7</v>
      </c>
      <c r="C66" s="14"/>
      <c r="D66" s="14"/>
      <c r="E66" s="14"/>
      <c r="F66" s="14"/>
      <c r="G66" s="14"/>
      <c r="H66" s="14"/>
      <c r="I66" s="14"/>
      <c r="J66" s="14"/>
      <c r="K66" s="14"/>
      <c r="L66" s="14"/>
      <c r="M66" s="14"/>
      <c r="N66" s="14"/>
      <c r="O66" s="16">
        <v>30</v>
      </c>
    </row>
  </sheetData>
  <mergeCells count="91">
    <mergeCell ref="H1:N1"/>
    <mergeCell ref="A2:O2"/>
    <mergeCell ref="C24:F24"/>
    <mergeCell ref="C25:F25"/>
    <mergeCell ref="C26:D26"/>
    <mergeCell ref="E26:F26"/>
    <mergeCell ref="G26:H26"/>
    <mergeCell ref="I26:J26"/>
    <mergeCell ref="M26:N26"/>
    <mergeCell ref="K24:K25"/>
    <mergeCell ref="L24:L25"/>
    <mergeCell ref="O24:O25"/>
    <mergeCell ref="A24:B25"/>
    <mergeCell ref="G24:H25"/>
    <mergeCell ref="I24:J25"/>
    <mergeCell ref="M24:N25"/>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s>
  <hyperlinks>
    <hyperlink ref="B66" r:id="rId1" tooltip="http://www.Z43-cable.vn" xr:uid="{00000000-0004-0000-1A00-000000000000}"/>
  </hyperlinks>
  <pageMargins left="0.47222222222222199" right="0.47222222222222199" top="0.118055555555556" bottom="5.9027777777777797E-2" header="0" footer="0"/>
  <pageSetup paperSize="9" scale="65" orientation="portrait" r:id="rId2"/>
  <colBreaks count="1" manualBreakCount="1">
    <brk id="15" max="77" man="1"/>
  </colBreaks>
  <drawing r:id="rId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P62"/>
  <sheetViews>
    <sheetView topLeftCell="A46" zoomScale="85" zoomScaleNormal="85" zoomScaleSheetLayoutView="115" workbookViewId="0">
      <selection activeCell="O46" sqref="O46"/>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528</v>
      </c>
      <c r="B1" s="17"/>
      <c r="C1" s="17"/>
      <c r="D1" s="17"/>
      <c r="E1" s="17"/>
      <c r="F1" s="17"/>
      <c r="H1" s="179" t="s">
        <v>1</v>
      </c>
      <c r="I1" s="179"/>
      <c r="J1" s="179"/>
      <c r="K1" s="179"/>
      <c r="L1" s="179"/>
      <c r="M1" s="179"/>
      <c r="N1" s="179"/>
    </row>
    <row r="2" spans="1:15" s="1" customFormat="1" ht="45" customHeight="1">
      <c r="A2" s="364" t="s">
        <v>529</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491</v>
      </c>
      <c r="B6" s="33"/>
      <c r="C6" s="33"/>
      <c r="D6" s="33"/>
      <c r="E6" s="33"/>
      <c r="F6" s="33"/>
    </row>
    <row r="7" spans="1:15">
      <c r="A7" s="2" t="s">
        <v>388</v>
      </c>
      <c r="B7" s="34"/>
      <c r="C7" s="34"/>
      <c r="D7" s="34"/>
      <c r="E7" s="34"/>
      <c r="F7" s="34"/>
    </row>
    <row r="8" spans="1:15">
      <c r="A8" s="2" t="s">
        <v>492</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4" t="s">
        <v>494</v>
      </c>
      <c r="B12" s="4"/>
      <c r="C12" s="4"/>
      <c r="D12" s="4"/>
      <c r="E12" s="4"/>
      <c r="F12" s="4"/>
    </row>
    <row r="13" spans="1:15">
      <c r="A13" s="2" t="s">
        <v>495</v>
      </c>
      <c r="B13" s="34"/>
      <c r="C13" s="34"/>
      <c r="D13" s="34"/>
      <c r="E13" s="34"/>
      <c r="F13" s="34"/>
      <c r="G13" s="35"/>
      <c r="H13" s="35"/>
      <c r="I13" s="35"/>
      <c r="J13" s="35"/>
      <c r="K13" s="35"/>
      <c r="L13" s="35"/>
    </row>
    <row r="14" spans="1:15">
      <c r="A14" s="2" t="s">
        <v>496</v>
      </c>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497</v>
      </c>
      <c r="B18" s="37"/>
      <c r="C18" s="37"/>
      <c r="D18" s="37"/>
      <c r="E18" s="37"/>
      <c r="F18" s="37"/>
    </row>
    <row r="19" spans="1:15">
      <c r="A19" s="36" t="s">
        <v>498</v>
      </c>
      <c r="B19" s="37"/>
      <c r="C19" s="37"/>
      <c r="D19" s="37"/>
      <c r="E19" s="37"/>
      <c r="F19" s="37"/>
    </row>
    <row r="20" spans="1:15">
      <c r="A20" s="36" t="s">
        <v>389</v>
      </c>
      <c r="B20" s="37"/>
      <c r="C20" s="37"/>
      <c r="D20" s="37"/>
      <c r="E20" s="37"/>
      <c r="F20" s="37"/>
    </row>
    <row r="22" spans="1:15" ht="15">
      <c r="A22" s="4" t="s">
        <v>182</v>
      </c>
      <c r="B22" s="33"/>
      <c r="C22" s="33"/>
      <c r="D22" s="33"/>
      <c r="E22" s="33"/>
      <c r="F22" s="33"/>
    </row>
    <row r="24" spans="1:15"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15" ht="30" customHeight="1">
      <c r="A25" s="193"/>
      <c r="B25" s="193"/>
      <c r="C25" s="193" t="s">
        <v>530</v>
      </c>
      <c r="D25" s="193"/>
      <c r="E25" s="193" t="s">
        <v>531</v>
      </c>
      <c r="F25" s="193"/>
      <c r="G25" s="38" t="s">
        <v>532</v>
      </c>
      <c r="H25" s="38" t="s">
        <v>533</v>
      </c>
      <c r="I25" s="38" t="s">
        <v>532</v>
      </c>
      <c r="J25" s="38" t="s">
        <v>533</v>
      </c>
      <c r="K25" s="193"/>
      <c r="L25" s="193"/>
      <c r="M25" s="38" t="s">
        <v>532</v>
      </c>
      <c r="N25" s="38" t="s">
        <v>533</v>
      </c>
      <c r="O25" s="193"/>
    </row>
    <row r="26" spans="1:15" ht="25" customHeight="1">
      <c r="A26" s="193"/>
      <c r="B26" s="193"/>
      <c r="C26" s="38" t="s">
        <v>194</v>
      </c>
      <c r="D26" s="38" t="s">
        <v>196</v>
      </c>
      <c r="E26" s="38" t="s">
        <v>194</v>
      </c>
      <c r="F26" s="38" t="s">
        <v>196</v>
      </c>
      <c r="G26" s="193" t="s">
        <v>196</v>
      </c>
      <c r="H26" s="193"/>
      <c r="I26" s="193" t="s">
        <v>196</v>
      </c>
      <c r="J26" s="193"/>
      <c r="K26" s="38" t="s">
        <v>196</v>
      </c>
      <c r="L26" s="38" t="s">
        <v>196</v>
      </c>
      <c r="M26" s="193" t="s">
        <v>197</v>
      </c>
      <c r="N26" s="193"/>
      <c r="O26" s="38" t="s">
        <v>198</v>
      </c>
    </row>
    <row r="27" spans="1:15" ht="25" customHeight="1">
      <c r="A27" s="39" t="s">
        <v>534</v>
      </c>
      <c r="B27" s="40" t="s">
        <v>535</v>
      </c>
      <c r="C27" s="39">
        <v>7</v>
      </c>
      <c r="D27" s="39" t="s">
        <v>447</v>
      </c>
      <c r="E27" s="39">
        <v>7</v>
      </c>
      <c r="F27" s="39" t="s">
        <v>444</v>
      </c>
      <c r="G27" s="39">
        <v>2.56</v>
      </c>
      <c r="H27" s="39" t="s">
        <v>445</v>
      </c>
      <c r="I27" s="39">
        <v>0.7</v>
      </c>
      <c r="J27" s="39">
        <v>0.7</v>
      </c>
      <c r="K27" s="39">
        <v>1.8</v>
      </c>
      <c r="L27" s="39">
        <v>13.6</v>
      </c>
      <c r="M27" s="39">
        <v>4.6100000000000003</v>
      </c>
      <c r="N27" s="39">
        <v>7.41</v>
      </c>
      <c r="O27" s="151" t="s">
        <v>1085</v>
      </c>
    </row>
    <row r="28" spans="1:15" ht="25" customHeight="1">
      <c r="A28" s="41" t="s">
        <v>534</v>
      </c>
      <c r="B28" s="42" t="s">
        <v>536</v>
      </c>
      <c r="C28" s="41">
        <v>7</v>
      </c>
      <c r="D28" s="41" t="s">
        <v>394</v>
      </c>
      <c r="E28" s="41">
        <v>7</v>
      </c>
      <c r="F28" s="41" t="s">
        <v>447</v>
      </c>
      <c r="G28" s="41">
        <v>3.12</v>
      </c>
      <c r="H28" s="41" t="s">
        <v>448</v>
      </c>
      <c r="I28" s="41">
        <v>0.7</v>
      </c>
      <c r="J28" s="41">
        <v>0.7</v>
      </c>
      <c r="K28" s="41">
        <v>1.8</v>
      </c>
      <c r="L28" s="41">
        <v>15</v>
      </c>
      <c r="M28" s="41">
        <v>3.08</v>
      </c>
      <c r="N28" s="41">
        <v>4.6100000000000003</v>
      </c>
      <c r="O28" s="150" t="s">
        <v>1087</v>
      </c>
    </row>
    <row r="29" spans="1:15" ht="25" customHeight="1">
      <c r="A29" s="39" t="s">
        <v>534</v>
      </c>
      <c r="B29" s="40" t="s">
        <v>537</v>
      </c>
      <c r="C29" s="39">
        <v>7</v>
      </c>
      <c r="D29" s="39" t="s">
        <v>396</v>
      </c>
      <c r="E29" s="39">
        <v>7</v>
      </c>
      <c r="F29" s="39" t="s">
        <v>394</v>
      </c>
      <c r="G29" s="39">
        <v>4.05</v>
      </c>
      <c r="H29" s="39" t="s">
        <v>449</v>
      </c>
      <c r="I29" s="39">
        <v>0.7</v>
      </c>
      <c r="J29" s="39">
        <v>0.7</v>
      </c>
      <c r="K29" s="39">
        <v>1.8</v>
      </c>
      <c r="L29" s="39">
        <v>16.5</v>
      </c>
      <c r="M29" s="39">
        <v>1.83</v>
      </c>
      <c r="N29" s="39">
        <v>3.08</v>
      </c>
      <c r="O29" s="151" t="s">
        <v>1089</v>
      </c>
    </row>
    <row r="30" spans="1:15" ht="25" customHeight="1">
      <c r="A30" s="41" t="s">
        <v>538</v>
      </c>
      <c r="B30" s="177" t="s">
        <v>539</v>
      </c>
      <c r="C30" s="41">
        <v>7</v>
      </c>
      <c r="D30" s="41" t="s">
        <v>398</v>
      </c>
      <c r="E30" s="41">
        <v>7</v>
      </c>
      <c r="F30" s="41" t="s">
        <v>396</v>
      </c>
      <c r="G30" s="47">
        <v>4.7</v>
      </c>
      <c r="H30" s="41" t="s">
        <v>450</v>
      </c>
      <c r="I30" s="41">
        <v>0.7</v>
      </c>
      <c r="J30" s="41">
        <v>0.7</v>
      </c>
      <c r="K30" s="41">
        <v>1.8</v>
      </c>
      <c r="L30" s="41">
        <v>18.600000000000001</v>
      </c>
      <c r="M30" s="41">
        <v>1.1499999999999999</v>
      </c>
      <c r="N30" s="41">
        <v>1.83</v>
      </c>
      <c r="O30" s="150" t="s">
        <v>1794</v>
      </c>
    </row>
    <row r="31" spans="1:15" ht="25" customHeight="1">
      <c r="A31" s="39" t="s">
        <v>534</v>
      </c>
      <c r="B31" s="40" t="s">
        <v>540</v>
      </c>
      <c r="C31" s="39">
        <v>7</v>
      </c>
      <c r="D31" s="39" t="s">
        <v>398</v>
      </c>
      <c r="E31" s="39">
        <v>7</v>
      </c>
      <c r="F31" s="39" t="s">
        <v>398</v>
      </c>
      <c r="G31" s="48">
        <v>6</v>
      </c>
      <c r="H31" s="48">
        <v>4.7</v>
      </c>
      <c r="I31" s="39">
        <v>0.9</v>
      </c>
      <c r="J31" s="39">
        <v>0.7</v>
      </c>
      <c r="K31" s="39">
        <v>1.8</v>
      </c>
      <c r="L31" s="39">
        <v>22.5</v>
      </c>
      <c r="M31" s="39">
        <v>0.72699999999999998</v>
      </c>
      <c r="N31" s="39">
        <v>1.1499999999999999</v>
      </c>
      <c r="O31" s="151" t="s">
        <v>1092</v>
      </c>
    </row>
    <row r="32" spans="1:15" ht="25" customHeight="1">
      <c r="A32" s="41" t="s">
        <v>534</v>
      </c>
      <c r="B32" s="42" t="s">
        <v>541</v>
      </c>
      <c r="C32" s="41">
        <v>7</v>
      </c>
      <c r="D32" s="41" t="s">
        <v>398</v>
      </c>
      <c r="E32" s="41">
        <v>7</v>
      </c>
      <c r="F32" s="41" t="s">
        <v>398</v>
      </c>
      <c r="G32" s="47">
        <v>7</v>
      </c>
      <c r="H32" s="47">
        <v>4.7</v>
      </c>
      <c r="I32" s="41">
        <v>0.9</v>
      </c>
      <c r="J32" s="41">
        <v>0.7</v>
      </c>
      <c r="K32" s="41">
        <v>1.8</v>
      </c>
      <c r="L32" s="41">
        <v>24.2</v>
      </c>
      <c r="M32" s="41">
        <v>0.52400000000000002</v>
      </c>
      <c r="N32" s="41">
        <v>1.1499999999999999</v>
      </c>
      <c r="O32" s="150" t="s">
        <v>451</v>
      </c>
    </row>
    <row r="33" spans="1:16" ht="25" customHeight="1">
      <c r="A33" s="39" t="s">
        <v>534</v>
      </c>
      <c r="B33" s="40" t="s">
        <v>542</v>
      </c>
      <c r="C33" s="39">
        <v>7</v>
      </c>
      <c r="D33" s="39" t="s">
        <v>398</v>
      </c>
      <c r="E33" s="39">
        <v>7</v>
      </c>
      <c r="F33" s="39" t="s">
        <v>398</v>
      </c>
      <c r="G33" s="48">
        <v>7</v>
      </c>
      <c r="H33" s="48">
        <v>6</v>
      </c>
      <c r="I33" s="39">
        <v>0.9</v>
      </c>
      <c r="J33" s="39">
        <v>0.9</v>
      </c>
      <c r="K33" s="39">
        <v>1.8</v>
      </c>
      <c r="L33" s="39">
        <v>25.3</v>
      </c>
      <c r="M33" s="39">
        <v>0.52400000000000002</v>
      </c>
      <c r="N33" s="39">
        <v>0.72699999999999998</v>
      </c>
      <c r="O33" s="151" t="s">
        <v>1093</v>
      </c>
    </row>
    <row r="34" spans="1:16" ht="25" customHeight="1">
      <c r="A34" s="41" t="s">
        <v>534</v>
      </c>
      <c r="B34" s="42" t="s">
        <v>543</v>
      </c>
      <c r="C34" s="41">
        <v>7</v>
      </c>
      <c r="D34" s="41" t="s">
        <v>398</v>
      </c>
      <c r="E34" s="41">
        <v>7</v>
      </c>
      <c r="F34" s="41" t="s">
        <v>398</v>
      </c>
      <c r="G34" s="47">
        <v>8.1999999999999993</v>
      </c>
      <c r="H34" s="47">
        <v>8</v>
      </c>
      <c r="I34" s="45">
        <v>1</v>
      </c>
      <c r="J34" s="41">
        <v>0.9</v>
      </c>
      <c r="K34" s="41">
        <v>1.8</v>
      </c>
      <c r="L34" s="45">
        <v>27.6</v>
      </c>
      <c r="M34" s="41">
        <v>0.38700000000000001</v>
      </c>
      <c r="N34" s="41">
        <v>0.72699999999999998</v>
      </c>
      <c r="O34" s="150" t="s">
        <v>1094</v>
      </c>
    </row>
    <row r="35" spans="1:16" ht="25" customHeight="1">
      <c r="A35" s="39" t="s">
        <v>534</v>
      </c>
      <c r="B35" s="40" t="s">
        <v>544</v>
      </c>
      <c r="C35" s="39">
        <v>7</v>
      </c>
      <c r="D35" s="39" t="s">
        <v>398</v>
      </c>
      <c r="E35" s="39">
        <v>7</v>
      </c>
      <c r="F35" s="39" t="s">
        <v>398</v>
      </c>
      <c r="G35" s="48">
        <v>8.1999999999999993</v>
      </c>
      <c r="H35" s="48">
        <v>7</v>
      </c>
      <c r="I35" s="46">
        <v>1</v>
      </c>
      <c r="J35" s="39">
        <v>0.9</v>
      </c>
      <c r="K35" s="39">
        <v>1.8</v>
      </c>
      <c r="L35" s="39">
        <v>28.2</v>
      </c>
      <c r="M35" s="39">
        <v>0.38700000000000001</v>
      </c>
      <c r="N35" s="39">
        <v>0.52400000000000002</v>
      </c>
      <c r="O35" s="151" t="s">
        <v>1095</v>
      </c>
    </row>
    <row r="36" spans="1:16" ht="25" customHeight="1">
      <c r="A36" s="41" t="s">
        <v>534</v>
      </c>
      <c r="B36" s="42" t="s">
        <v>545</v>
      </c>
      <c r="C36" s="41">
        <v>19</v>
      </c>
      <c r="D36" s="41" t="s">
        <v>398</v>
      </c>
      <c r="E36" s="41">
        <v>7</v>
      </c>
      <c r="F36" s="41" t="s">
        <v>398</v>
      </c>
      <c r="G36" s="47">
        <v>10</v>
      </c>
      <c r="H36" s="47">
        <v>7</v>
      </c>
      <c r="I36" s="41">
        <v>1.1000000000000001</v>
      </c>
      <c r="J36" s="41">
        <v>0.9</v>
      </c>
      <c r="K36" s="45">
        <v>2</v>
      </c>
      <c r="L36" s="41">
        <v>32.5</v>
      </c>
      <c r="M36" s="41">
        <v>0.26800000000000002</v>
      </c>
      <c r="N36" s="41">
        <v>0.52400000000000002</v>
      </c>
      <c r="O36" s="150" t="s">
        <v>1096</v>
      </c>
    </row>
    <row r="37" spans="1:16" ht="25" customHeight="1">
      <c r="A37" s="39" t="s">
        <v>534</v>
      </c>
      <c r="B37" s="40" t="s">
        <v>546</v>
      </c>
      <c r="C37" s="39">
        <v>19</v>
      </c>
      <c r="D37" s="39" t="s">
        <v>398</v>
      </c>
      <c r="E37" s="39">
        <v>7</v>
      </c>
      <c r="F37" s="39" t="s">
        <v>398</v>
      </c>
      <c r="G37" s="48">
        <v>10</v>
      </c>
      <c r="H37" s="48">
        <v>8.1999999999999993</v>
      </c>
      <c r="I37" s="39">
        <v>1.1000000000000001</v>
      </c>
      <c r="J37" s="46">
        <v>1</v>
      </c>
      <c r="K37" s="46">
        <v>2</v>
      </c>
      <c r="L37" s="39">
        <v>33.299999999999997</v>
      </c>
      <c r="M37" s="39">
        <v>0.26800000000000002</v>
      </c>
      <c r="N37" s="39">
        <v>0.38700000000000001</v>
      </c>
      <c r="O37" s="151" t="s">
        <v>1097</v>
      </c>
    </row>
    <row r="38" spans="1:16" ht="25" customHeight="1">
      <c r="A38" s="41" t="s">
        <v>534</v>
      </c>
      <c r="B38" s="42" t="s">
        <v>547</v>
      </c>
      <c r="C38" s="41">
        <v>19</v>
      </c>
      <c r="D38" s="41" t="s">
        <v>398</v>
      </c>
      <c r="E38" s="41">
        <v>7</v>
      </c>
      <c r="F38" s="41" t="s">
        <v>398</v>
      </c>
      <c r="G38" s="47">
        <v>11.6</v>
      </c>
      <c r="H38" s="47">
        <v>8.1999999999999993</v>
      </c>
      <c r="I38" s="41">
        <v>1.1000000000000001</v>
      </c>
      <c r="J38" s="45">
        <v>1</v>
      </c>
      <c r="K38" s="41">
        <v>2.1</v>
      </c>
      <c r="L38" s="41">
        <v>36.4</v>
      </c>
      <c r="M38" s="41">
        <v>0.193</v>
      </c>
      <c r="N38" s="41">
        <v>0.38700000000000001</v>
      </c>
      <c r="O38" s="150" t="s">
        <v>1098</v>
      </c>
    </row>
    <row r="39" spans="1:16" ht="25" customHeight="1">
      <c r="A39" s="39" t="s">
        <v>534</v>
      </c>
      <c r="B39" s="40" t="s">
        <v>548</v>
      </c>
      <c r="C39" s="39">
        <v>19</v>
      </c>
      <c r="D39" s="39" t="s">
        <v>398</v>
      </c>
      <c r="E39" s="39">
        <v>19</v>
      </c>
      <c r="F39" s="39" t="s">
        <v>398</v>
      </c>
      <c r="G39" s="48">
        <v>13</v>
      </c>
      <c r="H39" s="48">
        <v>10</v>
      </c>
      <c r="I39" s="39">
        <v>1.2</v>
      </c>
      <c r="J39" s="39">
        <v>1.1000000000000001</v>
      </c>
      <c r="K39" s="39">
        <v>2.2000000000000002</v>
      </c>
      <c r="L39" s="39">
        <v>41</v>
      </c>
      <c r="M39" s="39">
        <v>0.153</v>
      </c>
      <c r="N39" s="39">
        <v>0.26800000000000002</v>
      </c>
      <c r="O39" s="151" t="s">
        <v>1101</v>
      </c>
    </row>
    <row r="40" spans="1:16" ht="25" customHeight="1">
      <c r="A40" s="41" t="s">
        <v>534</v>
      </c>
      <c r="B40" s="42" t="s">
        <v>549</v>
      </c>
      <c r="C40" s="41">
        <v>19</v>
      </c>
      <c r="D40" s="41" t="s">
        <v>398</v>
      </c>
      <c r="E40" s="41">
        <v>19</v>
      </c>
      <c r="F40" s="41" t="s">
        <v>398</v>
      </c>
      <c r="G40" s="47">
        <v>13</v>
      </c>
      <c r="H40" s="47">
        <v>11.6</v>
      </c>
      <c r="I40" s="41">
        <v>1.2</v>
      </c>
      <c r="J40" s="41">
        <v>1.1000000000000001</v>
      </c>
      <c r="K40" s="41">
        <v>2.2000000000000002</v>
      </c>
      <c r="L40" s="45">
        <v>42</v>
      </c>
      <c r="M40" s="41">
        <v>0.153</v>
      </c>
      <c r="N40" s="41">
        <v>0.193</v>
      </c>
      <c r="O40" s="150" t="s">
        <v>1102</v>
      </c>
    </row>
    <row r="41" spans="1:16" ht="25" customHeight="1">
      <c r="A41" s="39" t="s">
        <v>534</v>
      </c>
      <c r="B41" s="40" t="s">
        <v>550</v>
      </c>
      <c r="C41" s="39">
        <v>19</v>
      </c>
      <c r="D41" s="39" t="s">
        <v>398</v>
      </c>
      <c r="E41" s="39">
        <v>19</v>
      </c>
      <c r="F41" s="39" t="s">
        <v>398</v>
      </c>
      <c r="G41" s="48">
        <v>14.4</v>
      </c>
      <c r="H41" s="48">
        <v>10</v>
      </c>
      <c r="I41" s="39">
        <v>1.4</v>
      </c>
      <c r="J41" s="39">
        <v>1.1000000000000001</v>
      </c>
      <c r="K41" s="39">
        <v>2.4</v>
      </c>
      <c r="L41" s="39">
        <v>45</v>
      </c>
      <c r="M41" s="39">
        <v>0.124</v>
      </c>
      <c r="N41" s="39">
        <v>0.26800000000000002</v>
      </c>
      <c r="O41" s="151" t="s">
        <v>1103</v>
      </c>
    </row>
    <row r="42" spans="1:16" ht="25" customHeight="1">
      <c r="A42" s="41" t="s">
        <v>534</v>
      </c>
      <c r="B42" s="42" t="s">
        <v>551</v>
      </c>
      <c r="C42" s="41">
        <v>37</v>
      </c>
      <c r="D42" s="41" t="s">
        <v>398</v>
      </c>
      <c r="E42" s="41">
        <v>19</v>
      </c>
      <c r="F42" s="41" t="s">
        <v>398</v>
      </c>
      <c r="G42" s="47">
        <v>16</v>
      </c>
      <c r="H42" s="47">
        <v>11.6</v>
      </c>
      <c r="I42" s="41">
        <v>1.6</v>
      </c>
      <c r="J42" s="41">
        <v>1.1000000000000001</v>
      </c>
      <c r="K42" s="41">
        <v>2.5</v>
      </c>
      <c r="L42" s="45">
        <v>49.8</v>
      </c>
      <c r="M42" s="41">
        <v>9.9099999999999994E-2</v>
      </c>
      <c r="N42" s="41">
        <v>0.193</v>
      </c>
      <c r="O42" s="150" t="s">
        <v>1108</v>
      </c>
    </row>
    <row r="43" spans="1:16" ht="25" customHeight="1">
      <c r="A43" s="39" t="s">
        <v>534</v>
      </c>
      <c r="B43" s="40" t="s">
        <v>552</v>
      </c>
      <c r="C43" s="39">
        <v>37</v>
      </c>
      <c r="D43" s="39" t="s">
        <v>398</v>
      </c>
      <c r="E43" s="39">
        <v>19</v>
      </c>
      <c r="F43" s="39" t="s">
        <v>398</v>
      </c>
      <c r="G43" s="48">
        <v>18.399999999999999</v>
      </c>
      <c r="H43" s="48">
        <v>13</v>
      </c>
      <c r="I43" s="39">
        <v>1.7</v>
      </c>
      <c r="J43" s="39">
        <v>1.2</v>
      </c>
      <c r="K43" s="39">
        <v>2.7</v>
      </c>
      <c r="L43" s="39">
        <v>55.4</v>
      </c>
      <c r="M43" s="39">
        <v>7.5399999999999995E-2</v>
      </c>
      <c r="N43" s="39">
        <v>0.153</v>
      </c>
      <c r="O43" s="151" t="s">
        <v>1113</v>
      </c>
    </row>
    <row r="44" spans="1:16" ht="25" customHeight="1">
      <c r="A44" s="41" t="s">
        <v>534</v>
      </c>
      <c r="B44" s="42" t="s">
        <v>553</v>
      </c>
      <c r="C44" s="41">
        <v>37</v>
      </c>
      <c r="D44" s="41" t="s">
        <v>398</v>
      </c>
      <c r="E44" s="41">
        <v>19</v>
      </c>
      <c r="F44" s="41" t="s">
        <v>398</v>
      </c>
      <c r="G44" s="47">
        <v>20.6</v>
      </c>
      <c r="H44" s="47">
        <v>14.4</v>
      </c>
      <c r="I44" s="41">
        <v>1.8</v>
      </c>
      <c r="J44" s="41">
        <v>1.4</v>
      </c>
      <c r="K44" s="41">
        <v>2.9</v>
      </c>
      <c r="L44" s="41">
        <v>61.5</v>
      </c>
      <c r="M44" s="41">
        <v>6.0100000000000001E-2</v>
      </c>
      <c r="N44" s="41">
        <v>0.124</v>
      </c>
      <c r="O44" s="150" t="s">
        <v>1795</v>
      </c>
    </row>
    <row r="45" spans="1:16" ht="25" customHeight="1">
      <c r="A45" s="39" t="s">
        <v>534</v>
      </c>
      <c r="B45" s="40" t="s">
        <v>554</v>
      </c>
      <c r="C45" s="39">
        <v>37</v>
      </c>
      <c r="D45" s="39" t="s">
        <v>398</v>
      </c>
      <c r="E45" s="39">
        <v>37</v>
      </c>
      <c r="F45" s="39" t="s">
        <v>398</v>
      </c>
      <c r="G45" s="48">
        <v>20.6</v>
      </c>
      <c r="H45" s="48">
        <v>16</v>
      </c>
      <c r="I45" s="39">
        <v>1.8</v>
      </c>
      <c r="J45" s="39">
        <v>1.6</v>
      </c>
      <c r="K45" s="46">
        <v>3</v>
      </c>
      <c r="L45" s="39">
        <v>62.7</v>
      </c>
      <c r="M45" s="39">
        <v>6.0100000000000001E-2</v>
      </c>
      <c r="N45" s="39">
        <v>9.9099999999999994E-2</v>
      </c>
      <c r="O45" s="151" t="s">
        <v>1796</v>
      </c>
      <c r="P45" s="138" t="s">
        <v>1346</v>
      </c>
    </row>
    <row r="46" spans="1:16" ht="25" customHeight="1"/>
    <row r="47" spans="1:16" ht="26" customHeight="1"/>
    <row r="48" spans="1:16" ht="26" customHeight="1"/>
    <row r="49" spans="1:15" ht="26" customHeight="1"/>
    <row r="50" spans="1:15" ht="26" customHeight="1"/>
    <row r="51" spans="1:15" ht="26" customHeight="1"/>
    <row r="52" spans="1:15" ht="26" customHeight="1"/>
    <row r="62" spans="1:15" ht="30" customHeight="1">
      <c r="A62" s="12"/>
      <c r="B62" s="13" t="s">
        <v>7</v>
      </c>
      <c r="C62" s="14"/>
      <c r="D62" s="14"/>
      <c r="E62" s="14"/>
      <c r="F62" s="14"/>
      <c r="G62" s="14"/>
      <c r="H62" s="14"/>
      <c r="I62" s="14"/>
      <c r="J62" s="14"/>
      <c r="K62" s="14"/>
      <c r="L62" s="14"/>
      <c r="M62" s="14"/>
      <c r="N62" s="14"/>
      <c r="O62" s="16">
        <v>31</v>
      </c>
    </row>
  </sheetData>
  <mergeCells count="15">
    <mergeCell ref="H1:N1"/>
    <mergeCell ref="A2:O2"/>
    <mergeCell ref="C24:F24"/>
    <mergeCell ref="G24:H24"/>
    <mergeCell ref="I24:J24"/>
    <mergeCell ref="M24:N24"/>
    <mergeCell ref="O24:O25"/>
    <mergeCell ref="A24:B26"/>
    <mergeCell ref="C25:D25"/>
    <mergeCell ref="E25:F25"/>
    <mergeCell ref="G26:H26"/>
    <mergeCell ref="I26:J26"/>
    <mergeCell ref="M26:N26"/>
    <mergeCell ref="K24:K25"/>
    <mergeCell ref="L24:L25"/>
  </mergeCells>
  <hyperlinks>
    <hyperlink ref="B62" r:id="rId1" tooltip="http://www.Z43-cable.vn" xr:uid="{00000000-0004-0000-1B00-000000000000}"/>
  </hyperlinks>
  <pageMargins left="0.47222222222222199" right="0.47222222222222199" top="0.118055555555556" bottom="5.9027777777777797E-2" header="0" footer="0"/>
  <pageSetup paperSize="9" scale="65" orientation="portrait" r:id="rId2"/>
  <colBreaks count="1" manualBreakCount="1">
    <brk id="15" max="72" man="1"/>
  </colBreaks>
  <drawing r:id="rId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P64"/>
  <sheetViews>
    <sheetView topLeftCell="A31" zoomScale="85" zoomScaleNormal="85" zoomScaleSheetLayoutView="100" workbookViewId="0">
      <selection activeCell="P44" sqref="P44"/>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555</v>
      </c>
      <c r="B1" s="17"/>
      <c r="C1" s="17"/>
      <c r="D1" s="17"/>
      <c r="E1" s="17"/>
      <c r="F1" s="17"/>
      <c r="H1" s="179" t="s">
        <v>1</v>
      </c>
      <c r="I1" s="179"/>
      <c r="J1" s="179"/>
      <c r="K1" s="179"/>
      <c r="L1" s="179"/>
      <c r="M1" s="179"/>
      <c r="N1" s="179"/>
    </row>
    <row r="2" spans="1:15" s="1" customFormat="1" ht="45" customHeight="1">
      <c r="A2" s="364" t="s">
        <v>556</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491</v>
      </c>
      <c r="B6" s="33"/>
      <c r="C6" s="33"/>
      <c r="D6" s="33"/>
      <c r="E6" s="33"/>
      <c r="F6" s="33"/>
    </row>
    <row r="7" spans="1:15">
      <c r="A7" s="2" t="s">
        <v>388</v>
      </c>
      <c r="B7" s="34"/>
      <c r="C7" s="34"/>
      <c r="D7" s="34"/>
      <c r="E7" s="34"/>
      <c r="F7" s="34"/>
    </row>
    <row r="8" spans="1:15">
      <c r="A8" s="2" t="s">
        <v>492</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4" t="s">
        <v>494</v>
      </c>
      <c r="B12" s="4"/>
      <c r="C12" s="4"/>
      <c r="D12" s="4"/>
      <c r="E12" s="4"/>
      <c r="F12" s="4"/>
    </row>
    <row r="13" spans="1:15">
      <c r="A13" s="2" t="s">
        <v>495</v>
      </c>
      <c r="B13" s="34"/>
      <c r="C13" s="34"/>
      <c r="D13" s="34"/>
      <c r="E13" s="34"/>
      <c r="F13" s="34"/>
      <c r="G13" s="35"/>
      <c r="H13" s="35"/>
      <c r="I13" s="35"/>
      <c r="J13" s="35"/>
      <c r="K13" s="35"/>
      <c r="L13" s="35"/>
    </row>
    <row r="14" spans="1:15">
      <c r="A14" s="2" t="s">
        <v>496</v>
      </c>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497</v>
      </c>
      <c r="B18" s="37"/>
      <c r="C18" s="37"/>
      <c r="D18" s="37"/>
      <c r="E18" s="37"/>
      <c r="F18" s="37"/>
    </row>
    <row r="19" spans="1:15">
      <c r="A19" s="36" t="s">
        <v>498</v>
      </c>
      <c r="B19" s="37"/>
      <c r="C19" s="37"/>
      <c r="D19" s="37"/>
      <c r="E19" s="37"/>
      <c r="F19" s="37"/>
    </row>
    <row r="20" spans="1:15">
      <c r="A20" s="36" t="s">
        <v>389</v>
      </c>
      <c r="B20" s="37"/>
      <c r="C20" s="37"/>
      <c r="D20" s="37"/>
      <c r="E20" s="37"/>
      <c r="F20" s="37"/>
    </row>
    <row r="22" spans="1:15" ht="15">
      <c r="A22" s="4" t="s">
        <v>182</v>
      </c>
      <c r="B22" s="33"/>
      <c r="C22" s="33"/>
      <c r="D22" s="33"/>
      <c r="E22" s="33"/>
      <c r="F22" s="33"/>
    </row>
    <row r="24" spans="1:15"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15" ht="30" customHeight="1">
      <c r="A25" s="193"/>
      <c r="B25" s="193"/>
      <c r="C25" s="193" t="s">
        <v>530</v>
      </c>
      <c r="D25" s="193"/>
      <c r="E25" s="193" t="s">
        <v>531</v>
      </c>
      <c r="F25" s="193"/>
      <c r="G25" s="38" t="s">
        <v>532</v>
      </c>
      <c r="H25" s="38" t="s">
        <v>533</v>
      </c>
      <c r="I25" s="38" t="s">
        <v>532</v>
      </c>
      <c r="J25" s="38" t="s">
        <v>533</v>
      </c>
      <c r="K25" s="193"/>
      <c r="L25" s="193"/>
      <c r="M25" s="38" t="s">
        <v>532</v>
      </c>
      <c r="N25" s="38" t="s">
        <v>533</v>
      </c>
      <c r="O25" s="193"/>
    </row>
    <row r="26" spans="1:15" ht="25" customHeight="1">
      <c r="A26" s="193"/>
      <c r="B26" s="193"/>
      <c r="C26" s="38" t="s">
        <v>194</v>
      </c>
      <c r="D26" s="38" t="s">
        <v>196</v>
      </c>
      <c r="E26" s="38" t="s">
        <v>194</v>
      </c>
      <c r="F26" s="38" t="s">
        <v>196</v>
      </c>
      <c r="G26" s="193" t="s">
        <v>196</v>
      </c>
      <c r="H26" s="193"/>
      <c r="I26" s="193" t="s">
        <v>196</v>
      </c>
      <c r="J26" s="193"/>
      <c r="K26" s="38" t="s">
        <v>196</v>
      </c>
      <c r="L26" s="38" t="s">
        <v>196</v>
      </c>
      <c r="M26" s="193" t="s">
        <v>197</v>
      </c>
      <c r="N26" s="193"/>
      <c r="O26" s="38" t="s">
        <v>198</v>
      </c>
    </row>
    <row r="27" spans="1:15" ht="25" customHeight="1">
      <c r="A27" s="39" t="s">
        <v>534</v>
      </c>
      <c r="B27" s="40" t="s">
        <v>557</v>
      </c>
      <c r="C27" s="39">
        <v>7</v>
      </c>
      <c r="D27" s="39">
        <v>0.67</v>
      </c>
      <c r="E27" s="39">
        <v>7</v>
      </c>
      <c r="F27" s="39">
        <v>0.52</v>
      </c>
      <c r="G27" s="39">
        <v>2.0099999999999998</v>
      </c>
      <c r="H27" s="39">
        <v>1.56</v>
      </c>
      <c r="I27" s="39">
        <v>0.7</v>
      </c>
      <c r="J27" s="39">
        <v>0.7</v>
      </c>
      <c r="K27" s="39">
        <v>1.8</v>
      </c>
      <c r="L27" s="39">
        <v>13.4</v>
      </c>
      <c r="M27" s="39">
        <v>7.41</v>
      </c>
      <c r="N27" s="39">
        <v>12.1</v>
      </c>
      <c r="O27" s="151" t="s">
        <v>1073</v>
      </c>
    </row>
    <row r="28" spans="1:15" ht="25" customHeight="1">
      <c r="A28" s="41" t="s">
        <v>534</v>
      </c>
      <c r="B28" s="42" t="s">
        <v>558</v>
      </c>
      <c r="C28" s="41">
        <v>7</v>
      </c>
      <c r="D28" s="41">
        <v>0.85</v>
      </c>
      <c r="E28" s="41">
        <v>7</v>
      </c>
      <c r="F28" s="41">
        <v>0.67</v>
      </c>
      <c r="G28" s="41">
        <v>2.56</v>
      </c>
      <c r="H28" s="41">
        <v>2.0099999999999998</v>
      </c>
      <c r="I28" s="41">
        <v>0.7</v>
      </c>
      <c r="J28" s="41">
        <v>0.7</v>
      </c>
      <c r="K28" s="41">
        <v>1.8</v>
      </c>
      <c r="L28" s="45">
        <v>15</v>
      </c>
      <c r="M28" s="41">
        <v>4.6100000000000003</v>
      </c>
      <c r="N28" s="41">
        <v>7.41</v>
      </c>
      <c r="O28" s="150" t="s">
        <v>526</v>
      </c>
    </row>
    <row r="29" spans="1:15" ht="25" customHeight="1">
      <c r="A29" s="39" t="s">
        <v>534</v>
      </c>
      <c r="B29" s="40" t="s">
        <v>559</v>
      </c>
      <c r="C29" s="39">
        <v>7</v>
      </c>
      <c r="D29" s="39">
        <v>1.04</v>
      </c>
      <c r="E29" s="39">
        <v>7</v>
      </c>
      <c r="F29" s="39">
        <v>0.85</v>
      </c>
      <c r="G29" s="39">
        <v>3.12</v>
      </c>
      <c r="H29" s="39">
        <v>2.56</v>
      </c>
      <c r="I29" s="39">
        <v>0.7</v>
      </c>
      <c r="J29" s="39">
        <v>0.7</v>
      </c>
      <c r="K29" s="39">
        <v>1.8</v>
      </c>
      <c r="L29" s="39">
        <v>16.3</v>
      </c>
      <c r="M29" s="39">
        <v>3.08</v>
      </c>
      <c r="N29" s="39">
        <v>4.6100000000000003</v>
      </c>
      <c r="O29" s="151" t="s">
        <v>1797</v>
      </c>
    </row>
    <row r="30" spans="1:15" ht="25" customHeight="1">
      <c r="A30" s="41" t="s">
        <v>538</v>
      </c>
      <c r="B30" s="42" t="s">
        <v>560</v>
      </c>
      <c r="C30" s="41">
        <v>7</v>
      </c>
      <c r="D30" s="41">
        <v>1.35</v>
      </c>
      <c r="E30" s="41">
        <v>7</v>
      </c>
      <c r="F30" s="41">
        <v>1.04</v>
      </c>
      <c r="G30" s="41">
        <v>4.05</v>
      </c>
      <c r="H30" s="41">
        <v>3.12</v>
      </c>
      <c r="I30" s="41">
        <v>0.7</v>
      </c>
      <c r="J30" s="41">
        <v>0.7</v>
      </c>
      <c r="K30" s="41">
        <v>1.8</v>
      </c>
      <c r="L30" s="41">
        <v>18.8</v>
      </c>
      <c r="M30" s="41">
        <v>1.83</v>
      </c>
      <c r="N30" s="41">
        <v>3.08</v>
      </c>
      <c r="O30" s="150" t="s">
        <v>1755</v>
      </c>
    </row>
    <row r="31" spans="1:15" ht="25" customHeight="1">
      <c r="A31" s="39" t="s">
        <v>534</v>
      </c>
      <c r="B31" s="40" t="s">
        <v>561</v>
      </c>
      <c r="C31" s="39">
        <v>7</v>
      </c>
      <c r="D31" s="39" t="s">
        <v>398</v>
      </c>
      <c r="E31" s="39">
        <v>7</v>
      </c>
      <c r="F31" s="39">
        <v>1.35</v>
      </c>
      <c r="G31" s="39">
        <v>4.7</v>
      </c>
      <c r="H31" s="39">
        <v>4.05</v>
      </c>
      <c r="I31" s="39">
        <v>0.7</v>
      </c>
      <c r="J31" s="39">
        <v>0.7</v>
      </c>
      <c r="K31" s="39">
        <v>1.8</v>
      </c>
      <c r="L31" s="39">
        <v>20.6</v>
      </c>
      <c r="M31" s="39">
        <v>1.1499999999999999</v>
      </c>
      <c r="N31" s="39">
        <v>1.83</v>
      </c>
      <c r="O31" s="151" t="s">
        <v>1798</v>
      </c>
    </row>
    <row r="32" spans="1:15" ht="25" customHeight="1">
      <c r="A32" s="41" t="s">
        <v>534</v>
      </c>
      <c r="B32" s="42" t="s">
        <v>562</v>
      </c>
      <c r="C32" s="41">
        <v>7</v>
      </c>
      <c r="D32" s="41" t="s">
        <v>398</v>
      </c>
      <c r="E32" s="41">
        <v>7</v>
      </c>
      <c r="F32" s="41">
        <v>1.35</v>
      </c>
      <c r="G32" s="45">
        <v>6</v>
      </c>
      <c r="H32" s="41">
        <v>4.05</v>
      </c>
      <c r="I32" s="41">
        <v>0.9</v>
      </c>
      <c r="J32" s="41">
        <v>0.7</v>
      </c>
      <c r="K32" s="41">
        <v>1.8</v>
      </c>
      <c r="L32" s="41">
        <v>24.3</v>
      </c>
      <c r="M32" s="41">
        <v>0.72699999999999998</v>
      </c>
      <c r="N32" s="41">
        <v>1.83</v>
      </c>
      <c r="O32" s="150" t="s">
        <v>1799</v>
      </c>
    </row>
    <row r="33" spans="1:16" ht="25" customHeight="1">
      <c r="A33" s="39" t="s">
        <v>534</v>
      </c>
      <c r="B33" s="40" t="s">
        <v>563</v>
      </c>
      <c r="C33" s="39">
        <v>7</v>
      </c>
      <c r="D33" s="39" t="s">
        <v>398</v>
      </c>
      <c r="E33" s="39">
        <v>7</v>
      </c>
      <c r="F33" s="39" t="s">
        <v>398</v>
      </c>
      <c r="G33" s="46">
        <v>6</v>
      </c>
      <c r="H33" s="39">
        <v>4.7</v>
      </c>
      <c r="I33" s="39">
        <v>0.9</v>
      </c>
      <c r="J33" s="39">
        <v>0.7</v>
      </c>
      <c r="K33" s="39">
        <v>1.8</v>
      </c>
      <c r="L33" s="39">
        <v>24.6</v>
      </c>
      <c r="M33" s="39">
        <v>0.72699999999999998</v>
      </c>
      <c r="N33" s="39">
        <v>1.1499999999999999</v>
      </c>
      <c r="O33" s="151" t="s">
        <v>1800</v>
      </c>
    </row>
    <row r="34" spans="1:16" ht="25" customHeight="1">
      <c r="A34" s="41" t="s">
        <v>534</v>
      </c>
      <c r="B34" s="42" t="s">
        <v>564</v>
      </c>
      <c r="C34" s="41">
        <v>7</v>
      </c>
      <c r="D34" s="41" t="s">
        <v>398</v>
      </c>
      <c r="E34" s="41">
        <v>7</v>
      </c>
      <c r="F34" s="41" t="s">
        <v>398</v>
      </c>
      <c r="G34" s="45">
        <v>7</v>
      </c>
      <c r="H34" s="41">
        <v>4.7</v>
      </c>
      <c r="I34" s="45">
        <v>0.9</v>
      </c>
      <c r="J34" s="41">
        <v>0.7</v>
      </c>
      <c r="K34" s="41">
        <v>1.8</v>
      </c>
      <c r="L34" s="45">
        <v>26.7</v>
      </c>
      <c r="M34" s="41">
        <v>0.52400000000000002</v>
      </c>
      <c r="N34" s="41">
        <v>1.1499999999999999</v>
      </c>
      <c r="O34" s="150" t="s">
        <v>1745</v>
      </c>
    </row>
    <row r="35" spans="1:16" ht="25" customHeight="1">
      <c r="A35" s="39" t="s">
        <v>534</v>
      </c>
      <c r="B35" s="40" t="s">
        <v>565</v>
      </c>
      <c r="C35" s="39">
        <v>7</v>
      </c>
      <c r="D35" s="39" t="s">
        <v>398</v>
      </c>
      <c r="E35" s="39">
        <v>7</v>
      </c>
      <c r="F35" s="39" t="s">
        <v>398</v>
      </c>
      <c r="G35" s="46">
        <v>8.1999999999999993</v>
      </c>
      <c r="H35" s="46">
        <v>6</v>
      </c>
      <c r="I35" s="46">
        <v>1</v>
      </c>
      <c r="J35" s="39">
        <v>0.9</v>
      </c>
      <c r="K35" s="39">
        <v>2</v>
      </c>
      <c r="L35" s="139">
        <v>31</v>
      </c>
      <c r="M35" s="39">
        <v>0.38700000000000001</v>
      </c>
      <c r="N35" s="39">
        <v>0.72699999999999998</v>
      </c>
      <c r="O35" s="151" t="s">
        <v>1801</v>
      </c>
    </row>
    <row r="36" spans="1:16" ht="25" customHeight="1">
      <c r="A36" s="41" t="s">
        <v>534</v>
      </c>
      <c r="B36" s="42" t="s">
        <v>566</v>
      </c>
      <c r="C36" s="41">
        <v>19</v>
      </c>
      <c r="D36" s="41" t="s">
        <v>398</v>
      </c>
      <c r="E36" s="41">
        <v>7</v>
      </c>
      <c r="F36" s="41" t="s">
        <v>398</v>
      </c>
      <c r="G36" s="45">
        <v>10</v>
      </c>
      <c r="H36" s="45">
        <v>7</v>
      </c>
      <c r="I36" s="41">
        <v>1.1000000000000001</v>
      </c>
      <c r="J36" s="41">
        <v>0.9</v>
      </c>
      <c r="K36" s="45">
        <v>2</v>
      </c>
      <c r="L36" s="41">
        <v>35.6</v>
      </c>
      <c r="M36" s="41">
        <v>0.26800000000000002</v>
      </c>
      <c r="N36" s="41">
        <v>0.52400000000000002</v>
      </c>
      <c r="O36" s="150" t="s">
        <v>1802</v>
      </c>
    </row>
    <row r="37" spans="1:16" ht="25" customHeight="1">
      <c r="A37" s="39" t="s">
        <v>534</v>
      </c>
      <c r="B37" s="40" t="s">
        <v>567</v>
      </c>
      <c r="C37" s="39">
        <v>19</v>
      </c>
      <c r="D37" s="39" t="s">
        <v>398</v>
      </c>
      <c r="E37" s="39">
        <v>7</v>
      </c>
      <c r="F37" s="39" t="s">
        <v>398</v>
      </c>
      <c r="G37" s="39">
        <v>11.6</v>
      </c>
      <c r="H37" s="39">
        <v>11.6</v>
      </c>
      <c r="I37" s="39">
        <v>1.1000000000000001</v>
      </c>
      <c r="J37" s="46">
        <v>1</v>
      </c>
      <c r="K37" s="46">
        <v>2.2999999999999998</v>
      </c>
      <c r="L37" s="39">
        <v>40.5</v>
      </c>
      <c r="M37" s="39">
        <v>0.193</v>
      </c>
      <c r="N37" s="39">
        <v>0.38700000000000001</v>
      </c>
      <c r="O37" s="151" t="s">
        <v>1803</v>
      </c>
    </row>
    <row r="38" spans="1:16" ht="25" customHeight="1">
      <c r="A38" s="41" t="s">
        <v>534</v>
      </c>
      <c r="B38" s="42" t="s">
        <v>568</v>
      </c>
      <c r="C38" s="41">
        <v>19</v>
      </c>
      <c r="D38" s="41" t="s">
        <v>398</v>
      </c>
      <c r="E38" s="41">
        <v>19</v>
      </c>
      <c r="F38" s="41" t="s">
        <v>398</v>
      </c>
      <c r="G38" s="45">
        <v>13</v>
      </c>
      <c r="H38" s="45">
        <v>10</v>
      </c>
      <c r="I38" s="41">
        <v>1.2</v>
      </c>
      <c r="J38" s="45">
        <v>1.1000000000000001</v>
      </c>
      <c r="K38" s="41">
        <v>2.2999999999999998</v>
      </c>
      <c r="L38" s="140">
        <v>42</v>
      </c>
      <c r="M38" s="41">
        <v>0.153</v>
      </c>
      <c r="N38" s="41">
        <v>0.26800000000000002</v>
      </c>
      <c r="O38" s="150" t="s">
        <v>1804</v>
      </c>
    </row>
    <row r="39" spans="1:16" ht="25" customHeight="1">
      <c r="A39" s="39" t="s">
        <v>534</v>
      </c>
      <c r="B39" s="40" t="s">
        <v>569</v>
      </c>
      <c r="C39" s="39">
        <v>19</v>
      </c>
      <c r="D39" s="39" t="s">
        <v>398</v>
      </c>
      <c r="E39" s="39">
        <v>19</v>
      </c>
      <c r="F39" s="39" t="s">
        <v>398</v>
      </c>
      <c r="G39" s="46">
        <v>14.4</v>
      </c>
      <c r="H39" s="46">
        <v>10</v>
      </c>
      <c r="I39" s="39">
        <v>1.4</v>
      </c>
      <c r="J39" s="39">
        <v>1.1000000000000001</v>
      </c>
      <c r="K39" s="39">
        <v>2.2999999999999998</v>
      </c>
      <c r="L39" s="39">
        <v>43.2</v>
      </c>
      <c r="M39" s="39">
        <v>0.124</v>
      </c>
      <c r="N39" s="39">
        <v>0.26800000000000002</v>
      </c>
      <c r="O39" s="151" t="s">
        <v>1805</v>
      </c>
    </row>
    <row r="40" spans="1:16" ht="25" customHeight="1">
      <c r="A40" s="41" t="s">
        <v>534</v>
      </c>
      <c r="B40" s="42" t="s">
        <v>570</v>
      </c>
      <c r="C40" s="41">
        <v>37</v>
      </c>
      <c r="D40" s="41" t="s">
        <v>398</v>
      </c>
      <c r="E40" s="41">
        <v>19</v>
      </c>
      <c r="F40" s="41" t="s">
        <v>398</v>
      </c>
      <c r="G40" s="45">
        <v>16</v>
      </c>
      <c r="H40" s="41">
        <v>11.6</v>
      </c>
      <c r="I40" s="41">
        <v>1.6</v>
      </c>
      <c r="J40" s="41">
        <v>1.1000000000000001</v>
      </c>
      <c r="K40" s="41">
        <v>2.7</v>
      </c>
      <c r="L40" s="45">
        <v>54.8</v>
      </c>
      <c r="M40" s="41">
        <v>9.9099999999999994E-2</v>
      </c>
      <c r="N40" s="41">
        <v>0.193</v>
      </c>
      <c r="O40" s="150" t="s">
        <v>1806</v>
      </c>
    </row>
    <row r="41" spans="1:16" ht="25" customHeight="1">
      <c r="A41" s="39" t="s">
        <v>534</v>
      </c>
      <c r="B41" s="40" t="s">
        <v>571</v>
      </c>
      <c r="C41" s="39">
        <v>37</v>
      </c>
      <c r="D41" s="39" t="s">
        <v>398</v>
      </c>
      <c r="E41" s="39">
        <v>19</v>
      </c>
      <c r="F41" s="39" t="s">
        <v>398</v>
      </c>
      <c r="G41" s="46">
        <v>18.399999999999999</v>
      </c>
      <c r="H41" s="46">
        <v>13</v>
      </c>
      <c r="I41" s="39">
        <v>1.7</v>
      </c>
      <c r="J41" s="39">
        <v>1.2</v>
      </c>
      <c r="K41" s="39">
        <v>3</v>
      </c>
      <c r="L41" s="139">
        <v>62.7</v>
      </c>
      <c r="M41" s="39">
        <v>7.5399999999999995E-2</v>
      </c>
      <c r="N41" s="39">
        <v>0.153</v>
      </c>
      <c r="O41" s="151" t="s">
        <v>1807</v>
      </c>
    </row>
    <row r="42" spans="1:16" ht="25" customHeight="1">
      <c r="A42" s="41" t="s">
        <v>534</v>
      </c>
      <c r="B42" s="42" t="s">
        <v>572</v>
      </c>
      <c r="C42" s="41">
        <v>37</v>
      </c>
      <c r="D42" s="41" t="s">
        <v>398</v>
      </c>
      <c r="E42" s="41">
        <v>19</v>
      </c>
      <c r="F42" s="41" t="s">
        <v>398</v>
      </c>
      <c r="G42" s="41">
        <v>20.6</v>
      </c>
      <c r="H42" s="41">
        <v>14.4</v>
      </c>
      <c r="I42" s="41">
        <v>1.8</v>
      </c>
      <c r="J42" s="41">
        <v>1.4</v>
      </c>
      <c r="K42" s="41">
        <v>3.2</v>
      </c>
      <c r="L42" s="45">
        <v>69.5</v>
      </c>
      <c r="M42" s="41">
        <v>6.0100000000000001E-2</v>
      </c>
      <c r="N42" s="41">
        <v>0.124</v>
      </c>
      <c r="O42" s="150" t="s">
        <v>1808</v>
      </c>
    </row>
    <row r="43" spans="1:16" ht="25" customHeight="1">
      <c r="A43" s="39" t="s">
        <v>534</v>
      </c>
      <c r="B43" s="40" t="s">
        <v>573</v>
      </c>
      <c r="C43" s="39">
        <v>37</v>
      </c>
      <c r="D43" s="39" t="s">
        <v>398</v>
      </c>
      <c r="E43" s="39">
        <v>37</v>
      </c>
      <c r="F43" s="39" t="s">
        <v>398</v>
      </c>
      <c r="G43" s="46">
        <v>20.6</v>
      </c>
      <c r="H43" s="46">
        <v>16</v>
      </c>
      <c r="I43" s="39">
        <v>1.8</v>
      </c>
      <c r="J43" s="39">
        <v>1.6</v>
      </c>
      <c r="K43" s="39">
        <v>3.2</v>
      </c>
      <c r="L43" s="39">
        <v>70.8</v>
      </c>
      <c r="M43" s="39">
        <v>6.0100000000000001E-2</v>
      </c>
      <c r="N43" s="39">
        <v>9.9099999999999994E-2</v>
      </c>
      <c r="O43" s="151" t="s">
        <v>1809</v>
      </c>
      <c r="P43" s="135" t="s">
        <v>1346</v>
      </c>
    </row>
    <row r="44" spans="1:16" ht="25" customHeight="1"/>
    <row r="64" spans="1:15" ht="30" customHeight="1">
      <c r="A64" s="12"/>
      <c r="B64" s="13" t="s">
        <v>7</v>
      </c>
      <c r="C64" s="14"/>
      <c r="D64" s="14"/>
      <c r="E64" s="14"/>
      <c r="F64" s="14"/>
      <c r="G64" s="14"/>
      <c r="H64" s="14"/>
      <c r="I64" s="14"/>
      <c r="J64" s="14"/>
      <c r="K64" s="14"/>
      <c r="L64" s="14"/>
      <c r="M64" s="14"/>
      <c r="N64" s="14"/>
      <c r="O64" s="16">
        <v>32</v>
      </c>
    </row>
  </sheetData>
  <mergeCells count="15">
    <mergeCell ref="H1:N1"/>
    <mergeCell ref="A2:O2"/>
    <mergeCell ref="C24:F24"/>
    <mergeCell ref="G24:H24"/>
    <mergeCell ref="I24:J24"/>
    <mergeCell ref="M24:N24"/>
    <mergeCell ref="O24:O25"/>
    <mergeCell ref="A24:B26"/>
    <mergeCell ref="C25:D25"/>
    <mergeCell ref="E25:F25"/>
    <mergeCell ref="G26:H26"/>
    <mergeCell ref="I26:J26"/>
    <mergeCell ref="M26:N26"/>
    <mergeCell ref="K24:K25"/>
    <mergeCell ref="L24:L25"/>
  </mergeCells>
  <hyperlinks>
    <hyperlink ref="B64" r:id="rId1" tooltip="http://www.Z43-cable.vn" xr:uid="{00000000-0004-0000-1C00-000000000000}"/>
  </hyperlinks>
  <pageMargins left="0.47222222222222199" right="0.47222222222222199" top="0.118055555555556" bottom="5.9027777777777797E-2" header="0" footer="0"/>
  <pageSetup paperSize="9" scale="65" orientation="portrait" r:id="rId2"/>
  <colBreaks count="1" manualBreakCount="1">
    <brk id="15" max="75" man="1"/>
  </colBreaks>
  <drawing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P64"/>
  <sheetViews>
    <sheetView topLeftCell="A34" zoomScale="85" zoomScaleNormal="85" zoomScaleSheetLayoutView="85" workbookViewId="0">
      <selection activeCell="P42" sqref="P42"/>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574</v>
      </c>
      <c r="B1" s="17"/>
      <c r="C1" s="17"/>
      <c r="D1" s="17"/>
      <c r="E1" s="17"/>
      <c r="F1" s="17"/>
      <c r="H1" s="179" t="s">
        <v>1</v>
      </c>
      <c r="I1" s="179"/>
      <c r="J1" s="179"/>
      <c r="K1" s="179"/>
      <c r="L1" s="179"/>
      <c r="M1" s="179"/>
      <c r="N1" s="179"/>
    </row>
    <row r="2" spans="1:15" s="1" customFormat="1" ht="45" customHeight="1">
      <c r="A2" s="364" t="s">
        <v>575</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491</v>
      </c>
      <c r="B6" s="33"/>
      <c r="C6" s="33"/>
      <c r="D6" s="33"/>
      <c r="E6" s="33"/>
      <c r="F6" s="33"/>
    </row>
    <row r="7" spans="1:15">
      <c r="A7" s="2" t="s">
        <v>388</v>
      </c>
      <c r="B7" s="34"/>
      <c r="C7" s="34"/>
      <c r="D7" s="34"/>
      <c r="E7" s="34"/>
      <c r="F7" s="34"/>
    </row>
    <row r="8" spans="1:15">
      <c r="A8" s="2" t="s">
        <v>492</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4" t="s">
        <v>494</v>
      </c>
      <c r="B12" s="4"/>
      <c r="C12" s="4"/>
      <c r="D12" s="4"/>
      <c r="E12" s="4"/>
      <c r="F12" s="4"/>
    </row>
    <row r="13" spans="1:15">
      <c r="A13" s="2" t="s">
        <v>495</v>
      </c>
      <c r="B13" s="34"/>
      <c r="C13" s="34"/>
      <c r="D13" s="34"/>
      <c r="E13" s="34"/>
      <c r="F13" s="34"/>
      <c r="G13" s="35"/>
      <c r="H13" s="35"/>
      <c r="I13" s="35"/>
      <c r="J13" s="35"/>
      <c r="K13" s="35"/>
      <c r="L13" s="35"/>
    </row>
    <row r="14" spans="1:15">
      <c r="A14" s="2" t="s">
        <v>496</v>
      </c>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497</v>
      </c>
      <c r="B18" s="37"/>
      <c r="C18" s="37"/>
      <c r="D18" s="37"/>
      <c r="E18" s="37"/>
      <c r="F18" s="37"/>
    </row>
    <row r="19" spans="1:15">
      <c r="A19" s="36" t="s">
        <v>498</v>
      </c>
      <c r="B19" s="37"/>
      <c r="C19" s="37"/>
      <c r="D19" s="37"/>
      <c r="E19" s="37"/>
      <c r="F19" s="37"/>
    </row>
    <row r="20" spans="1:15">
      <c r="A20" s="36" t="s">
        <v>389</v>
      </c>
      <c r="B20" s="37"/>
      <c r="C20" s="37"/>
      <c r="D20" s="37"/>
      <c r="E20" s="37"/>
      <c r="F20" s="37"/>
    </row>
    <row r="22" spans="1:15" ht="15">
      <c r="A22" s="4" t="s">
        <v>182</v>
      </c>
      <c r="B22" s="33"/>
      <c r="C22" s="33"/>
      <c r="D22" s="33"/>
      <c r="E22" s="33"/>
      <c r="F22" s="33"/>
    </row>
    <row r="24" spans="1:15"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15" ht="30" customHeight="1">
      <c r="A25" s="193"/>
      <c r="B25" s="193"/>
      <c r="C25" s="193" t="s">
        <v>530</v>
      </c>
      <c r="D25" s="193"/>
      <c r="E25" s="193" t="s">
        <v>531</v>
      </c>
      <c r="F25" s="193"/>
      <c r="G25" s="38" t="s">
        <v>532</v>
      </c>
      <c r="H25" s="38" t="s">
        <v>533</v>
      </c>
      <c r="I25" s="38" t="s">
        <v>532</v>
      </c>
      <c r="J25" s="38" t="s">
        <v>533</v>
      </c>
      <c r="K25" s="193"/>
      <c r="L25" s="193"/>
      <c r="M25" s="38" t="s">
        <v>532</v>
      </c>
      <c r="N25" s="38" t="s">
        <v>533</v>
      </c>
      <c r="O25" s="193"/>
    </row>
    <row r="26" spans="1:15" ht="25" customHeight="1">
      <c r="A26" s="193"/>
      <c r="B26" s="193"/>
      <c r="C26" s="38" t="s">
        <v>194</v>
      </c>
      <c r="D26" s="38" t="s">
        <v>196</v>
      </c>
      <c r="E26" s="38" t="s">
        <v>194</v>
      </c>
      <c r="F26" s="38" t="s">
        <v>196</v>
      </c>
      <c r="G26" s="193" t="s">
        <v>196</v>
      </c>
      <c r="H26" s="193"/>
      <c r="I26" s="193" t="s">
        <v>196</v>
      </c>
      <c r="J26" s="193"/>
      <c r="K26" s="38" t="s">
        <v>196</v>
      </c>
      <c r="L26" s="38" t="s">
        <v>196</v>
      </c>
      <c r="M26" s="193" t="s">
        <v>197</v>
      </c>
      <c r="N26" s="193"/>
      <c r="O26" s="38" t="s">
        <v>198</v>
      </c>
    </row>
    <row r="27" spans="1:15" ht="25" customHeight="1">
      <c r="A27" s="39" t="s">
        <v>534</v>
      </c>
      <c r="B27" s="40" t="s">
        <v>576</v>
      </c>
      <c r="C27" s="39">
        <v>7</v>
      </c>
      <c r="D27" s="39">
        <v>0.85</v>
      </c>
      <c r="E27" s="39">
        <v>7</v>
      </c>
      <c r="F27" s="39">
        <v>0.67</v>
      </c>
      <c r="G27" s="39">
        <v>2.56</v>
      </c>
      <c r="H27" s="39">
        <v>2.0099999999999998</v>
      </c>
      <c r="I27" s="39">
        <v>0.7</v>
      </c>
      <c r="J27" s="39">
        <v>0.7</v>
      </c>
      <c r="K27" s="39">
        <v>1.8</v>
      </c>
      <c r="L27" s="39">
        <v>14.6</v>
      </c>
      <c r="M27" s="39">
        <v>4.6100000000000003</v>
      </c>
      <c r="N27" s="39">
        <v>7.41</v>
      </c>
      <c r="O27" s="43" t="s">
        <v>1810</v>
      </c>
    </row>
    <row r="28" spans="1:15" ht="25" customHeight="1">
      <c r="A28" s="41" t="s">
        <v>534</v>
      </c>
      <c r="B28" s="42" t="s">
        <v>577</v>
      </c>
      <c r="C28" s="41">
        <v>7</v>
      </c>
      <c r="D28" s="41">
        <v>1.04</v>
      </c>
      <c r="E28" s="41">
        <v>7</v>
      </c>
      <c r="F28" s="41">
        <v>0.85</v>
      </c>
      <c r="G28" s="41">
        <v>3.12</v>
      </c>
      <c r="H28" s="41">
        <v>2.56</v>
      </c>
      <c r="I28" s="41">
        <v>0.7</v>
      </c>
      <c r="J28" s="41">
        <v>0.7</v>
      </c>
      <c r="K28" s="41">
        <v>1.8</v>
      </c>
      <c r="L28" s="41">
        <v>16</v>
      </c>
      <c r="M28" s="41">
        <v>3.08</v>
      </c>
      <c r="N28" s="41">
        <v>4.6100000000000003</v>
      </c>
      <c r="O28" s="44" t="s">
        <v>1326</v>
      </c>
    </row>
    <row r="29" spans="1:15" ht="25" customHeight="1">
      <c r="A29" s="39" t="s">
        <v>534</v>
      </c>
      <c r="B29" s="40" t="s">
        <v>578</v>
      </c>
      <c r="C29" s="39">
        <v>7</v>
      </c>
      <c r="D29" s="39">
        <v>1.35</v>
      </c>
      <c r="E29" s="39">
        <v>7</v>
      </c>
      <c r="F29" s="39">
        <v>1.04</v>
      </c>
      <c r="G29" s="39">
        <v>4.05</v>
      </c>
      <c r="H29" s="39">
        <v>3.12</v>
      </c>
      <c r="I29" s="39">
        <v>0.7</v>
      </c>
      <c r="J29" s="39">
        <v>0.7</v>
      </c>
      <c r="K29" s="39">
        <v>1.8</v>
      </c>
      <c r="L29" s="39">
        <v>18.399999999999999</v>
      </c>
      <c r="M29" s="39">
        <v>1.83</v>
      </c>
      <c r="N29" s="39">
        <v>3.08</v>
      </c>
      <c r="O29" s="43" t="s">
        <v>1378</v>
      </c>
    </row>
    <row r="30" spans="1:15" ht="25" customHeight="1">
      <c r="A30" s="41" t="s">
        <v>538</v>
      </c>
      <c r="B30" s="42" t="s">
        <v>579</v>
      </c>
      <c r="C30" s="41">
        <v>7</v>
      </c>
      <c r="D30" s="41" t="s">
        <v>398</v>
      </c>
      <c r="E30" s="41">
        <v>7</v>
      </c>
      <c r="F30" s="41">
        <v>1.35</v>
      </c>
      <c r="G30" s="41">
        <v>4.7</v>
      </c>
      <c r="H30" s="41">
        <v>4.05</v>
      </c>
      <c r="I30" s="41">
        <v>0.7</v>
      </c>
      <c r="J30" s="41">
        <v>0.7</v>
      </c>
      <c r="K30" s="41">
        <v>1.8</v>
      </c>
      <c r="L30" s="41">
        <v>20.3</v>
      </c>
      <c r="M30" s="41">
        <v>1.1499999999999999</v>
      </c>
      <c r="N30" s="41">
        <v>1.83</v>
      </c>
      <c r="O30" s="44" t="s">
        <v>1454</v>
      </c>
    </row>
    <row r="31" spans="1:15" ht="25" customHeight="1">
      <c r="A31" s="39" t="s">
        <v>534</v>
      </c>
      <c r="B31" s="40" t="s">
        <v>580</v>
      </c>
      <c r="C31" s="39">
        <v>7</v>
      </c>
      <c r="D31" s="39" t="s">
        <v>398</v>
      </c>
      <c r="E31" s="39">
        <v>7</v>
      </c>
      <c r="F31" s="39" t="s">
        <v>398</v>
      </c>
      <c r="G31" s="39">
        <v>6</v>
      </c>
      <c r="H31" s="39">
        <v>4.7</v>
      </c>
      <c r="I31" s="39">
        <v>0.9</v>
      </c>
      <c r="J31" s="39">
        <v>0.7</v>
      </c>
      <c r="K31" s="39">
        <v>1.8</v>
      </c>
      <c r="L31" s="39">
        <v>24</v>
      </c>
      <c r="M31" s="39">
        <v>0.72699999999999998</v>
      </c>
      <c r="N31" s="39">
        <v>1.1499999999999999</v>
      </c>
      <c r="O31" s="43" t="s">
        <v>1811</v>
      </c>
    </row>
    <row r="32" spans="1:15" ht="25" customHeight="1">
      <c r="A32" s="41" t="s">
        <v>534</v>
      </c>
      <c r="B32" s="42" t="s">
        <v>581</v>
      </c>
      <c r="C32" s="41">
        <v>7</v>
      </c>
      <c r="D32" s="41" t="s">
        <v>398</v>
      </c>
      <c r="E32" s="41">
        <v>7</v>
      </c>
      <c r="F32" s="41" t="s">
        <v>398</v>
      </c>
      <c r="G32" s="45">
        <v>7</v>
      </c>
      <c r="H32" s="41">
        <v>4.7</v>
      </c>
      <c r="I32" s="41">
        <v>0.9</v>
      </c>
      <c r="J32" s="41">
        <v>0.7</v>
      </c>
      <c r="K32" s="41">
        <v>1.8</v>
      </c>
      <c r="L32" s="41">
        <v>25.2</v>
      </c>
      <c r="M32" s="41">
        <v>0.52400000000000002</v>
      </c>
      <c r="N32" s="41">
        <v>1.1499999999999999</v>
      </c>
      <c r="O32" s="44" t="s">
        <v>1812</v>
      </c>
    </row>
    <row r="33" spans="1:16" ht="25" customHeight="1">
      <c r="A33" s="39" t="s">
        <v>534</v>
      </c>
      <c r="B33" s="40" t="s">
        <v>582</v>
      </c>
      <c r="C33" s="39">
        <v>7</v>
      </c>
      <c r="D33" s="39" t="s">
        <v>398</v>
      </c>
      <c r="E33" s="39">
        <v>7</v>
      </c>
      <c r="F33" s="39" t="s">
        <v>398</v>
      </c>
      <c r="G33" s="46">
        <v>8.1999999999999993</v>
      </c>
      <c r="H33" s="39">
        <v>6</v>
      </c>
      <c r="I33" s="46">
        <v>1</v>
      </c>
      <c r="J33" s="39">
        <v>0.9</v>
      </c>
      <c r="K33" s="39">
        <v>1.8</v>
      </c>
      <c r="L33" s="39">
        <v>29.8</v>
      </c>
      <c r="M33" s="39">
        <v>0.38700000000000001</v>
      </c>
      <c r="N33" s="39">
        <v>0.72699999999999998</v>
      </c>
      <c r="O33" s="43" t="s">
        <v>1813</v>
      </c>
    </row>
    <row r="34" spans="1:16" ht="25" customHeight="1">
      <c r="A34" s="41" t="s">
        <v>534</v>
      </c>
      <c r="B34" s="42" t="s">
        <v>583</v>
      </c>
      <c r="C34" s="41">
        <v>7</v>
      </c>
      <c r="D34" s="41" t="s">
        <v>398</v>
      </c>
      <c r="E34" s="41">
        <v>7</v>
      </c>
      <c r="F34" s="41" t="s">
        <v>398</v>
      </c>
      <c r="G34" s="45">
        <v>8.1999999999999993</v>
      </c>
      <c r="H34" s="41">
        <v>7</v>
      </c>
      <c r="I34" s="45">
        <v>1</v>
      </c>
      <c r="J34" s="41">
        <v>0.9</v>
      </c>
      <c r="K34" s="41">
        <v>1.9</v>
      </c>
      <c r="L34" s="45">
        <v>31</v>
      </c>
      <c r="M34" s="41">
        <v>0.38700000000000001</v>
      </c>
      <c r="N34" s="41">
        <v>0.52400000000000002</v>
      </c>
      <c r="O34" s="44" t="s">
        <v>1814</v>
      </c>
    </row>
    <row r="35" spans="1:16" ht="25" customHeight="1">
      <c r="A35" s="39" t="s">
        <v>534</v>
      </c>
      <c r="B35" s="40" t="s">
        <v>584</v>
      </c>
      <c r="C35" s="39">
        <v>19</v>
      </c>
      <c r="D35" s="39" t="s">
        <v>398</v>
      </c>
      <c r="E35" s="39">
        <v>19</v>
      </c>
      <c r="F35" s="39" t="s">
        <v>398</v>
      </c>
      <c r="G35" s="46">
        <v>10</v>
      </c>
      <c r="H35" s="46">
        <v>6</v>
      </c>
      <c r="I35" s="46">
        <v>1.1000000000000001</v>
      </c>
      <c r="J35" s="39">
        <v>0.9</v>
      </c>
      <c r="K35" s="46">
        <v>2</v>
      </c>
      <c r="L35" s="39">
        <v>33.200000000000003</v>
      </c>
      <c r="M35" s="39">
        <v>0.26800000000000002</v>
      </c>
      <c r="N35" s="39">
        <v>0.72699999999999998</v>
      </c>
      <c r="O35" s="43" t="s">
        <v>1817</v>
      </c>
    </row>
    <row r="36" spans="1:16" ht="25" customHeight="1">
      <c r="A36" s="41" t="s">
        <v>534</v>
      </c>
      <c r="B36" s="42" t="s">
        <v>585</v>
      </c>
      <c r="C36" s="41">
        <v>19</v>
      </c>
      <c r="D36" s="41" t="s">
        <v>398</v>
      </c>
      <c r="E36" s="41">
        <v>19</v>
      </c>
      <c r="F36" s="41" t="s">
        <v>398</v>
      </c>
      <c r="G36" s="45">
        <v>10</v>
      </c>
      <c r="H36" s="45">
        <v>7</v>
      </c>
      <c r="I36" s="41">
        <v>1.1000000000000001</v>
      </c>
      <c r="J36" s="41">
        <v>0.9</v>
      </c>
      <c r="K36" s="45">
        <v>2</v>
      </c>
      <c r="L36" s="41">
        <v>35</v>
      </c>
      <c r="M36" s="41">
        <v>0.26800000000000002</v>
      </c>
      <c r="N36" s="41">
        <v>0.52400000000000002</v>
      </c>
      <c r="O36" s="44" t="s">
        <v>1816</v>
      </c>
    </row>
    <row r="37" spans="1:16" ht="25" customHeight="1">
      <c r="A37" s="39" t="s">
        <v>534</v>
      </c>
      <c r="B37" s="40" t="s">
        <v>586</v>
      </c>
      <c r="C37" s="39">
        <v>19</v>
      </c>
      <c r="D37" s="39" t="s">
        <v>398</v>
      </c>
      <c r="E37" s="39">
        <v>19</v>
      </c>
      <c r="F37" s="39" t="s">
        <v>398</v>
      </c>
      <c r="G37" s="39">
        <v>11.6</v>
      </c>
      <c r="H37" s="39">
        <v>8.1999999999999993</v>
      </c>
      <c r="I37" s="39">
        <v>1.1000000000000001</v>
      </c>
      <c r="J37" s="46">
        <v>1</v>
      </c>
      <c r="K37" s="46">
        <v>2.2000000000000002</v>
      </c>
      <c r="L37" s="39">
        <v>38.6</v>
      </c>
      <c r="M37" s="39">
        <v>0.193</v>
      </c>
      <c r="N37" s="39">
        <v>0.38700000000000001</v>
      </c>
      <c r="O37" s="43" t="s">
        <v>1815</v>
      </c>
    </row>
    <row r="38" spans="1:16" ht="25" customHeight="1">
      <c r="A38" s="41" t="s">
        <v>534</v>
      </c>
      <c r="B38" s="42" t="s">
        <v>587</v>
      </c>
      <c r="C38" s="41">
        <v>19</v>
      </c>
      <c r="D38" s="41" t="s">
        <v>398</v>
      </c>
      <c r="E38" s="41">
        <v>19</v>
      </c>
      <c r="F38" s="41" t="s">
        <v>398</v>
      </c>
      <c r="G38" s="45">
        <v>13</v>
      </c>
      <c r="H38" s="45">
        <v>10</v>
      </c>
      <c r="I38" s="41">
        <v>1.2</v>
      </c>
      <c r="J38" s="45">
        <v>1.1000000000000001</v>
      </c>
      <c r="K38" s="41">
        <v>2.2999999999999998</v>
      </c>
      <c r="L38" s="41">
        <v>44.3</v>
      </c>
      <c r="M38" s="41">
        <v>0.153</v>
      </c>
      <c r="N38" s="41">
        <v>0.26800000000000002</v>
      </c>
      <c r="O38" s="44" t="s">
        <v>1819</v>
      </c>
    </row>
    <row r="39" spans="1:16" ht="25" customHeight="1">
      <c r="A39" s="39" t="s">
        <v>534</v>
      </c>
      <c r="B39" s="40" t="s">
        <v>588</v>
      </c>
      <c r="C39" s="39">
        <v>19</v>
      </c>
      <c r="D39" s="39" t="s">
        <v>398</v>
      </c>
      <c r="E39" s="39">
        <v>19</v>
      </c>
      <c r="F39" s="39" t="s">
        <v>398</v>
      </c>
      <c r="G39" s="46">
        <v>14.4</v>
      </c>
      <c r="H39" s="46">
        <v>10</v>
      </c>
      <c r="I39" s="39">
        <v>1.4</v>
      </c>
      <c r="J39" s="39">
        <v>1.1000000000000001</v>
      </c>
      <c r="K39" s="39">
        <v>2.4</v>
      </c>
      <c r="L39" s="39">
        <v>47.4</v>
      </c>
      <c r="M39" s="39">
        <v>0.124</v>
      </c>
      <c r="N39" s="39">
        <v>0.26800000000000002</v>
      </c>
      <c r="O39" s="43" t="s">
        <v>1818</v>
      </c>
    </row>
    <row r="40" spans="1:16" ht="25" customHeight="1">
      <c r="A40" s="41" t="s">
        <v>534</v>
      </c>
      <c r="B40" s="42" t="s">
        <v>589</v>
      </c>
      <c r="C40" s="41">
        <v>37</v>
      </c>
      <c r="D40" s="41" t="s">
        <v>398</v>
      </c>
      <c r="E40" s="41">
        <v>19</v>
      </c>
      <c r="F40" s="41" t="s">
        <v>398</v>
      </c>
      <c r="G40" s="45">
        <v>16</v>
      </c>
      <c r="H40" s="41">
        <v>11.6</v>
      </c>
      <c r="I40" s="41">
        <v>1.6</v>
      </c>
      <c r="J40" s="41">
        <v>1.1000000000000001</v>
      </c>
      <c r="K40" s="41">
        <v>2.6</v>
      </c>
      <c r="L40" s="45">
        <v>52.7</v>
      </c>
      <c r="M40" s="41">
        <v>9.9099999999999994E-2</v>
      </c>
      <c r="N40" s="41">
        <v>0.193</v>
      </c>
      <c r="O40" s="44" t="s">
        <v>1821</v>
      </c>
    </row>
    <row r="41" spans="1:16" ht="25" customHeight="1">
      <c r="A41" s="39" t="s">
        <v>534</v>
      </c>
      <c r="B41" s="40" t="s">
        <v>590</v>
      </c>
      <c r="C41" s="39">
        <v>37</v>
      </c>
      <c r="D41" s="39" t="s">
        <v>398</v>
      </c>
      <c r="E41" s="39">
        <v>19</v>
      </c>
      <c r="F41" s="39" t="s">
        <v>398</v>
      </c>
      <c r="G41" s="46">
        <v>18.399999999999999</v>
      </c>
      <c r="H41" s="46">
        <v>13</v>
      </c>
      <c r="I41" s="39">
        <v>1.7</v>
      </c>
      <c r="J41" s="39">
        <v>1.2</v>
      </c>
      <c r="K41" s="39">
        <v>2.8</v>
      </c>
      <c r="L41" s="39">
        <v>59</v>
      </c>
      <c r="M41" s="39">
        <v>7.5399999999999995E-2</v>
      </c>
      <c r="N41" s="39">
        <v>0.153</v>
      </c>
      <c r="O41" s="43" t="s">
        <v>1820</v>
      </c>
    </row>
    <row r="42" spans="1:16" ht="25" customHeight="1">
      <c r="A42" s="41" t="s">
        <v>534</v>
      </c>
      <c r="B42" s="42" t="s">
        <v>591</v>
      </c>
      <c r="C42" s="41">
        <v>37</v>
      </c>
      <c r="D42" s="41" t="s">
        <v>398</v>
      </c>
      <c r="E42" s="41">
        <v>19</v>
      </c>
      <c r="F42" s="41" t="s">
        <v>398</v>
      </c>
      <c r="G42" s="41">
        <v>20.6</v>
      </c>
      <c r="H42" s="41">
        <v>14.4</v>
      </c>
      <c r="I42" s="41">
        <v>1.8</v>
      </c>
      <c r="J42" s="41">
        <v>1.4</v>
      </c>
      <c r="K42" s="45">
        <v>3</v>
      </c>
      <c r="L42" s="45">
        <v>65.5</v>
      </c>
      <c r="M42" s="41">
        <v>6.0100000000000001E-2</v>
      </c>
      <c r="N42" s="41">
        <v>0.124</v>
      </c>
      <c r="O42" s="44" t="s">
        <v>1822</v>
      </c>
      <c r="P42" s="168" t="s">
        <v>1346</v>
      </c>
    </row>
    <row r="43" spans="1:16" ht="25" customHeight="1"/>
    <row r="64" spans="1:15" ht="30" customHeight="1">
      <c r="A64" s="12"/>
      <c r="B64" s="13" t="s">
        <v>7</v>
      </c>
      <c r="C64" s="14"/>
      <c r="D64" s="14"/>
      <c r="E64" s="14"/>
      <c r="F64" s="14"/>
      <c r="G64" s="14"/>
      <c r="H64" s="14"/>
      <c r="I64" s="14"/>
      <c r="J64" s="14"/>
      <c r="K64" s="14"/>
      <c r="L64" s="14"/>
      <c r="M64" s="14"/>
      <c r="N64" s="14"/>
      <c r="O64" s="16">
        <v>33</v>
      </c>
    </row>
  </sheetData>
  <mergeCells count="15">
    <mergeCell ref="H1:N1"/>
    <mergeCell ref="A2:O2"/>
    <mergeCell ref="C24:F24"/>
    <mergeCell ref="G24:H24"/>
    <mergeCell ref="I24:J24"/>
    <mergeCell ref="M24:N24"/>
    <mergeCell ref="O24:O25"/>
    <mergeCell ref="A24:B26"/>
    <mergeCell ref="C25:D25"/>
    <mergeCell ref="E25:F25"/>
    <mergeCell ref="G26:H26"/>
    <mergeCell ref="I26:J26"/>
    <mergeCell ref="M26:N26"/>
    <mergeCell ref="K24:K25"/>
    <mergeCell ref="L24:L25"/>
  </mergeCells>
  <hyperlinks>
    <hyperlink ref="B64" r:id="rId1" tooltip="http://www.Z43-cable.vn" xr:uid="{00000000-0004-0000-1D00-000000000000}"/>
  </hyperlinks>
  <pageMargins left="0.47222222222222199" right="0.47222222222222199" top="0.118055555555556" bottom="5.9027777777777797E-2" header="0" footer="0"/>
  <pageSetup paperSize="9" scale="65" orientation="portrait" r:id="rId2"/>
  <colBreaks count="1" manualBreakCount="1">
    <brk id="15" max="76" man="1"/>
  </colBreaks>
  <drawing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P66"/>
  <sheetViews>
    <sheetView topLeftCell="A19" zoomScaleNormal="100" zoomScaleSheetLayoutView="100" workbookViewId="0">
      <selection activeCell="P44" sqref="P44"/>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592</v>
      </c>
      <c r="B1" s="17"/>
      <c r="C1" s="17"/>
      <c r="D1" s="17"/>
      <c r="E1" s="17"/>
      <c r="F1" s="17"/>
      <c r="H1" s="179" t="s">
        <v>1</v>
      </c>
      <c r="I1" s="179"/>
      <c r="J1" s="179"/>
      <c r="K1" s="179"/>
      <c r="L1" s="179"/>
      <c r="M1" s="179"/>
      <c r="N1" s="179"/>
    </row>
    <row r="2" spans="1:15" s="1" customFormat="1" ht="45" customHeight="1">
      <c r="A2" s="364" t="s">
        <v>593</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259</v>
      </c>
      <c r="B6" s="33"/>
      <c r="C6" s="33"/>
      <c r="D6" s="33"/>
      <c r="E6" s="33"/>
      <c r="F6" s="33"/>
    </row>
    <row r="7" spans="1:15">
      <c r="A7" s="2" t="s">
        <v>388</v>
      </c>
      <c r="B7" s="34"/>
      <c r="C7" s="34"/>
      <c r="D7" s="34"/>
      <c r="E7" s="34"/>
      <c r="F7" s="34"/>
    </row>
    <row r="8" spans="1:15">
      <c r="A8" s="2" t="s">
        <v>356</v>
      </c>
      <c r="B8" s="34"/>
      <c r="C8" s="34"/>
      <c r="D8" s="34"/>
      <c r="E8" s="34"/>
      <c r="F8" s="34"/>
    </row>
    <row r="9" spans="1:15">
      <c r="A9" s="2" t="s">
        <v>493</v>
      </c>
      <c r="B9" s="34"/>
      <c r="C9" s="34"/>
      <c r="D9" s="34"/>
      <c r="E9" s="34"/>
      <c r="F9" s="34"/>
    </row>
    <row r="10" spans="1:15">
      <c r="B10" s="34"/>
      <c r="C10" s="34"/>
      <c r="D10" s="34"/>
      <c r="E10" s="34"/>
      <c r="F10" s="34"/>
    </row>
    <row r="12" spans="1:15" s="1" customFormat="1" ht="15.5">
      <c r="A12" s="4" t="s">
        <v>1823</v>
      </c>
      <c r="B12" s="4"/>
      <c r="C12" s="4"/>
      <c r="D12" s="4"/>
      <c r="E12" s="4"/>
      <c r="F12" s="4"/>
    </row>
    <row r="13" spans="1:15">
      <c r="B13" s="34"/>
      <c r="C13" s="34"/>
      <c r="D13" s="34"/>
      <c r="E13" s="34"/>
      <c r="F13" s="34"/>
      <c r="G13" s="35"/>
      <c r="H13" s="35"/>
      <c r="I13" s="35"/>
      <c r="J13" s="35"/>
      <c r="K13" s="35"/>
      <c r="L13" s="35"/>
    </row>
    <row r="14" spans="1:15">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438</v>
      </c>
      <c r="B18" s="37"/>
      <c r="C18" s="37"/>
      <c r="D18" s="37"/>
      <c r="E18" s="37"/>
      <c r="F18" s="37"/>
    </row>
    <row r="19" spans="1:15">
      <c r="A19" s="36" t="s">
        <v>439</v>
      </c>
      <c r="B19" s="37"/>
      <c r="C19" s="37"/>
      <c r="D19" s="37"/>
      <c r="E19" s="37"/>
      <c r="F19" s="37"/>
    </row>
    <row r="20" spans="1:15">
      <c r="A20" s="36" t="s">
        <v>440</v>
      </c>
      <c r="B20" s="37"/>
      <c r="C20" s="37"/>
      <c r="D20" s="37"/>
      <c r="E20" s="37"/>
      <c r="F20" s="37"/>
    </row>
    <row r="21" spans="1:15">
      <c r="A21" s="36" t="s">
        <v>441</v>
      </c>
      <c r="B21" s="37"/>
      <c r="C21" s="37"/>
      <c r="D21" s="37"/>
      <c r="E21" s="37"/>
      <c r="F21" s="37"/>
    </row>
    <row r="22" spans="1:15">
      <c r="A22" s="36" t="s">
        <v>389</v>
      </c>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5" ht="25" customHeight="1">
      <c r="A29" s="39" t="s">
        <v>595</v>
      </c>
      <c r="B29" s="39">
        <v>2.5</v>
      </c>
      <c r="C29" s="358">
        <v>7</v>
      </c>
      <c r="D29" s="358"/>
      <c r="E29" s="358" t="s">
        <v>444</v>
      </c>
      <c r="F29" s="358"/>
      <c r="G29" s="358" t="s">
        <v>445</v>
      </c>
      <c r="H29" s="358"/>
      <c r="I29" s="376">
        <v>0.8</v>
      </c>
      <c r="J29" s="376"/>
      <c r="K29" s="39">
        <v>1.4</v>
      </c>
      <c r="L29" s="46">
        <v>6</v>
      </c>
      <c r="M29" s="358">
        <v>7.41</v>
      </c>
      <c r="N29" s="358"/>
      <c r="O29" s="43">
        <v>61</v>
      </c>
    </row>
    <row r="30" spans="1:15" ht="25" customHeight="1">
      <c r="A30" s="41" t="s">
        <v>595</v>
      </c>
      <c r="B30" s="41">
        <v>4</v>
      </c>
      <c r="C30" s="360">
        <v>7</v>
      </c>
      <c r="D30" s="360"/>
      <c r="E30" s="360" t="s">
        <v>447</v>
      </c>
      <c r="F30" s="360"/>
      <c r="G30" s="360" t="s">
        <v>448</v>
      </c>
      <c r="H30" s="360"/>
      <c r="I30" s="375">
        <v>1</v>
      </c>
      <c r="J30" s="375"/>
      <c r="K30" s="41">
        <v>1.4</v>
      </c>
      <c r="L30" s="45">
        <v>7</v>
      </c>
      <c r="M30" s="360">
        <v>4.6100000000000003</v>
      </c>
      <c r="N30" s="360"/>
      <c r="O30" s="44">
        <v>88</v>
      </c>
    </row>
    <row r="31" spans="1:15" ht="25" customHeight="1">
      <c r="A31" s="39" t="s">
        <v>595</v>
      </c>
      <c r="B31" s="39">
        <v>6</v>
      </c>
      <c r="C31" s="358">
        <v>7</v>
      </c>
      <c r="D31" s="358"/>
      <c r="E31" s="358" t="s">
        <v>394</v>
      </c>
      <c r="F31" s="358"/>
      <c r="G31" s="358" t="s">
        <v>449</v>
      </c>
      <c r="H31" s="358"/>
      <c r="I31" s="376">
        <v>1</v>
      </c>
      <c r="J31" s="376"/>
      <c r="K31" s="39">
        <v>1.4</v>
      </c>
      <c r="L31" s="46">
        <v>7.5</v>
      </c>
      <c r="M31" s="358">
        <v>3.08</v>
      </c>
      <c r="N31" s="358"/>
      <c r="O31" s="43">
        <v>110</v>
      </c>
    </row>
    <row r="32" spans="1:15" ht="25" customHeight="1">
      <c r="A32" s="41" t="s">
        <v>595</v>
      </c>
      <c r="B32" s="41">
        <v>10</v>
      </c>
      <c r="C32" s="360">
        <v>7</v>
      </c>
      <c r="D32" s="360"/>
      <c r="E32" s="360" t="s">
        <v>396</v>
      </c>
      <c r="F32" s="360"/>
      <c r="G32" s="360" t="s">
        <v>450</v>
      </c>
      <c r="H32" s="360"/>
      <c r="I32" s="375">
        <v>1</v>
      </c>
      <c r="J32" s="375"/>
      <c r="K32" s="41">
        <v>1.4</v>
      </c>
      <c r="L32" s="45">
        <v>8.5</v>
      </c>
      <c r="M32" s="360">
        <v>1.83</v>
      </c>
      <c r="N32" s="360"/>
      <c r="O32" s="44" t="s">
        <v>1311</v>
      </c>
    </row>
    <row r="33" spans="1:16" ht="25" customHeight="1">
      <c r="A33" s="39" t="s">
        <v>595</v>
      </c>
      <c r="B33" s="39">
        <v>16</v>
      </c>
      <c r="C33" s="358">
        <v>7</v>
      </c>
      <c r="D33" s="358"/>
      <c r="E33" s="358" t="s">
        <v>398</v>
      </c>
      <c r="F33" s="358"/>
      <c r="G33" s="358" t="s">
        <v>468</v>
      </c>
      <c r="H33" s="358"/>
      <c r="I33" s="376">
        <v>1</v>
      </c>
      <c r="J33" s="376"/>
      <c r="K33" s="39">
        <v>1.4</v>
      </c>
      <c r="L33" s="46">
        <v>9.1999999999999993</v>
      </c>
      <c r="M33" s="358">
        <v>1.1499999999999999</v>
      </c>
      <c r="N33" s="358"/>
      <c r="O33" s="43">
        <v>211</v>
      </c>
    </row>
    <row r="34" spans="1:16" ht="25" customHeight="1">
      <c r="A34" s="41" t="s">
        <v>595</v>
      </c>
      <c r="B34" s="41">
        <v>25</v>
      </c>
      <c r="C34" s="360">
        <v>7</v>
      </c>
      <c r="D34" s="360"/>
      <c r="E34" s="360" t="s">
        <v>398</v>
      </c>
      <c r="F34" s="360"/>
      <c r="G34" s="360" t="s">
        <v>226</v>
      </c>
      <c r="H34" s="360"/>
      <c r="I34" s="375">
        <v>1.2</v>
      </c>
      <c r="J34" s="375"/>
      <c r="K34" s="41">
        <v>1.4</v>
      </c>
      <c r="L34" s="45">
        <v>11</v>
      </c>
      <c r="M34" s="360">
        <v>0.72699999999999998</v>
      </c>
      <c r="N34" s="360"/>
      <c r="O34" s="44" t="s">
        <v>427</v>
      </c>
    </row>
    <row r="35" spans="1:16" ht="25" customHeight="1">
      <c r="A35" s="39" t="s">
        <v>595</v>
      </c>
      <c r="B35" s="39">
        <v>35</v>
      </c>
      <c r="C35" s="358">
        <v>7</v>
      </c>
      <c r="D35" s="358"/>
      <c r="E35" s="358" t="s">
        <v>398</v>
      </c>
      <c r="F35" s="358"/>
      <c r="G35" s="358" t="s">
        <v>504</v>
      </c>
      <c r="H35" s="358"/>
      <c r="I35" s="376">
        <v>1.2</v>
      </c>
      <c r="J35" s="376"/>
      <c r="K35" s="39">
        <v>1.4</v>
      </c>
      <c r="L35" s="46">
        <v>12</v>
      </c>
      <c r="M35" s="358">
        <v>0.52400000000000002</v>
      </c>
      <c r="N35" s="358"/>
      <c r="O35" s="43">
        <v>414</v>
      </c>
    </row>
    <row r="36" spans="1:16" ht="25" customHeight="1">
      <c r="A36" s="41" t="s">
        <v>595</v>
      </c>
      <c r="B36" s="41">
        <v>50</v>
      </c>
      <c r="C36" s="360">
        <v>7</v>
      </c>
      <c r="D36" s="360"/>
      <c r="E36" s="360" t="s">
        <v>398</v>
      </c>
      <c r="F36" s="360"/>
      <c r="G36" s="360">
        <v>8.1999999999999993</v>
      </c>
      <c r="H36" s="360"/>
      <c r="I36" s="375">
        <v>1.4</v>
      </c>
      <c r="J36" s="375"/>
      <c r="K36" s="41">
        <v>1.4</v>
      </c>
      <c r="L36" s="45">
        <v>13.4</v>
      </c>
      <c r="M36" s="360">
        <v>0.38700000000000001</v>
      </c>
      <c r="N36" s="360"/>
      <c r="O36" s="44" t="s">
        <v>1824</v>
      </c>
    </row>
    <row r="37" spans="1:16" ht="25" customHeight="1">
      <c r="A37" s="39" t="s">
        <v>595</v>
      </c>
      <c r="B37" s="39">
        <v>70</v>
      </c>
      <c r="C37" s="358">
        <v>19</v>
      </c>
      <c r="D37" s="358"/>
      <c r="E37" s="358" t="s">
        <v>398</v>
      </c>
      <c r="F37" s="358"/>
      <c r="G37" s="377">
        <v>10</v>
      </c>
      <c r="H37" s="377"/>
      <c r="I37" s="376">
        <v>1.4</v>
      </c>
      <c r="J37" s="376"/>
      <c r="K37" s="39">
        <v>1.4</v>
      </c>
      <c r="L37" s="46">
        <v>15.4</v>
      </c>
      <c r="M37" s="358">
        <v>0.26800000000000002</v>
      </c>
      <c r="N37" s="358"/>
      <c r="O37" s="43" t="s">
        <v>1353</v>
      </c>
    </row>
    <row r="38" spans="1:16" ht="25" customHeight="1">
      <c r="A38" s="41" t="s">
        <v>595</v>
      </c>
      <c r="B38" s="41">
        <v>95</v>
      </c>
      <c r="C38" s="360">
        <v>19</v>
      </c>
      <c r="D38" s="360"/>
      <c r="E38" s="360" t="s">
        <v>398</v>
      </c>
      <c r="F38" s="360"/>
      <c r="G38" s="360">
        <v>11.6</v>
      </c>
      <c r="H38" s="360"/>
      <c r="I38" s="375">
        <v>1.6</v>
      </c>
      <c r="J38" s="375"/>
      <c r="K38" s="45">
        <v>1.5</v>
      </c>
      <c r="L38" s="45">
        <v>17.2</v>
      </c>
      <c r="M38" s="360">
        <v>0.193</v>
      </c>
      <c r="N38" s="360"/>
      <c r="O38" s="44" t="s">
        <v>1825</v>
      </c>
    </row>
    <row r="39" spans="1:16" ht="25" customHeight="1">
      <c r="A39" s="39" t="s">
        <v>595</v>
      </c>
      <c r="B39" s="39">
        <v>120</v>
      </c>
      <c r="C39" s="358">
        <v>19</v>
      </c>
      <c r="D39" s="358"/>
      <c r="E39" s="358" t="s">
        <v>398</v>
      </c>
      <c r="F39" s="358"/>
      <c r="G39" s="377">
        <v>13</v>
      </c>
      <c r="H39" s="377"/>
      <c r="I39" s="376">
        <v>1.6</v>
      </c>
      <c r="J39" s="376"/>
      <c r="K39" s="46">
        <v>1.6</v>
      </c>
      <c r="L39" s="46">
        <v>18.8</v>
      </c>
      <c r="M39" s="358">
        <v>0.153</v>
      </c>
      <c r="N39" s="358"/>
      <c r="O39" s="43" t="s">
        <v>1826</v>
      </c>
    </row>
    <row r="40" spans="1:16" ht="25" customHeight="1">
      <c r="A40" s="41" t="s">
        <v>595</v>
      </c>
      <c r="B40" s="41">
        <v>150</v>
      </c>
      <c r="C40" s="360">
        <v>19</v>
      </c>
      <c r="D40" s="360"/>
      <c r="E40" s="360" t="s">
        <v>398</v>
      </c>
      <c r="F40" s="360"/>
      <c r="G40" s="360">
        <v>14.4</v>
      </c>
      <c r="H40" s="360"/>
      <c r="I40" s="375">
        <v>1.8</v>
      </c>
      <c r="J40" s="375"/>
      <c r="K40" s="41">
        <v>1.6</v>
      </c>
      <c r="L40" s="45">
        <v>20.6</v>
      </c>
      <c r="M40" s="360">
        <v>0.124</v>
      </c>
      <c r="N40" s="360"/>
      <c r="O40" s="44" t="s">
        <v>1827</v>
      </c>
    </row>
    <row r="41" spans="1:16" ht="25" customHeight="1">
      <c r="A41" s="39" t="s">
        <v>595</v>
      </c>
      <c r="B41" s="39">
        <v>185</v>
      </c>
      <c r="C41" s="358">
        <v>37</v>
      </c>
      <c r="D41" s="358"/>
      <c r="E41" s="358" t="s">
        <v>398</v>
      </c>
      <c r="F41" s="358"/>
      <c r="G41" s="377">
        <v>16</v>
      </c>
      <c r="H41" s="377"/>
      <c r="I41" s="376">
        <v>2</v>
      </c>
      <c r="J41" s="376"/>
      <c r="K41" s="39">
        <v>1.7</v>
      </c>
      <c r="L41" s="46">
        <v>22.8</v>
      </c>
      <c r="M41" s="358">
        <v>9.9099999999999994E-2</v>
      </c>
      <c r="N41" s="358"/>
      <c r="O41" s="43" t="s">
        <v>1828</v>
      </c>
    </row>
    <row r="42" spans="1:16" ht="25" customHeight="1">
      <c r="A42" s="41" t="s">
        <v>595</v>
      </c>
      <c r="B42" s="41">
        <v>240</v>
      </c>
      <c r="C42" s="360">
        <v>37</v>
      </c>
      <c r="D42" s="360"/>
      <c r="E42" s="360" t="s">
        <v>398</v>
      </c>
      <c r="F42" s="360"/>
      <c r="G42" s="360">
        <v>18.399999999999999</v>
      </c>
      <c r="H42" s="360"/>
      <c r="I42" s="375">
        <v>2.2000000000000002</v>
      </c>
      <c r="J42" s="375"/>
      <c r="K42" s="41">
        <v>1.8</v>
      </c>
      <c r="L42" s="45">
        <v>26</v>
      </c>
      <c r="M42" s="360">
        <v>7.5399999999999995E-2</v>
      </c>
      <c r="N42" s="360"/>
      <c r="O42" s="44" t="s">
        <v>1829</v>
      </c>
    </row>
    <row r="43" spans="1:16" ht="25" customHeight="1">
      <c r="A43" s="39" t="s">
        <v>595</v>
      </c>
      <c r="B43" s="39">
        <v>300</v>
      </c>
      <c r="C43" s="358">
        <v>37</v>
      </c>
      <c r="D43" s="358"/>
      <c r="E43" s="358" t="s">
        <v>398</v>
      </c>
      <c r="F43" s="358"/>
      <c r="G43" s="358">
        <v>20.6</v>
      </c>
      <c r="H43" s="358"/>
      <c r="I43" s="376">
        <v>2.4</v>
      </c>
      <c r="J43" s="376"/>
      <c r="K43" s="39">
        <v>1.9</v>
      </c>
      <c r="L43" s="46">
        <v>28.6</v>
      </c>
      <c r="M43" s="358">
        <v>6.0100000000000001E-2</v>
      </c>
      <c r="N43" s="358"/>
      <c r="O43" s="43" t="s">
        <v>1830</v>
      </c>
      <c r="P43" s="2" t="s">
        <v>1346</v>
      </c>
    </row>
    <row r="66" spans="1:15" ht="30" customHeight="1">
      <c r="A66" s="12"/>
      <c r="B66" s="13" t="s">
        <v>7</v>
      </c>
      <c r="C66" s="14"/>
      <c r="D66" s="14"/>
      <c r="E66" s="14"/>
      <c r="F66" s="14"/>
      <c r="G66" s="14"/>
      <c r="H66" s="14"/>
      <c r="I66" s="14"/>
      <c r="J66" s="14"/>
      <c r="K66" s="14"/>
      <c r="L66" s="14"/>
      <c r="M66" s="14"/>
      <c r="N66" s="14"/>
      <c r="O66" s="16">
        <v>34</v>
      </c>
    </row>
  </sheetData>
  <mergeCells count="91">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s>
  <hyperlinks>
    <hyperlink ref="B66" r:id="rId1" tooltip="http://www.Z43-cable.vn" xr:uid="{00000000-0004-0000-1E00-000000000000}"/>
  </hyperlinks>
  <pageMargins left="0.47222222222222199" right="0.47222222222222199" top="0.118055555555556" bottom="5.9027777777777797E-2" header="0" footer="0"/>
  <pageSetup paperSize="9" scale="65" orientation="portrait" r:id="rId2"/>
  <colBreaks count="1" manualBreakCount="1">
    <brk id="15" max="74" man="1"/>
  </colBreaks>
  <drawing r:id="rId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P66"/>
  <sheetViews>
    <sheetView topLeftCell="A31" zoomScaleNormal="100" zoomScaleSheetLayoutView="70" workbookViewId="0">
      <selection activeCell="P44" sqref="P44"/>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596</v>
      </c>
      <c r="B1" s="17"/>
      <c r="C1" s="17"/>
      <c r="D1" s="17"/>
      <c r="E1" s="17"/>
      <c r="F1" s="17"/>
      <c r="H1" s="179" t="s">
        <v>1</v>
      </c>
      <c r="I1" s="179"/>
      <c r="J1" s="179"/>
      <c r="K1" s="179"/>
      <c r="L1" s="179"/>
      <c r="M1" s="179"/>
      <c r="N1" s="179"/>
    </row>
    <row r="2" spans="1:15" s="1" customFormat="1" ht="45" customHeight="1">
      <c r="A2" s="364" t="s">
        <v>597</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259</v>
      </c>
      <c r="B6" s="33"/>
      <c r="C6" s="33"/>
      <c r="D6" s="33"/>
      <c r="E6" s="33"/>
      <c r="F6" s="33"/>
    </row>
    <row r="7" spans="1:15">
      <c r="A7" s="2" t="s">
        <v>388</v>
      </c>
      <c r="B7" s="34"/>
      <c r="C7" s="34"/>
      <c r="D7" s="34"/>
      <c r="E7" s="34"/>
      <c r="F7" s="34"/>
    </row>
    <row r="8" spans="1:15">
      <c r="A8" s="2" t="s">
        <v>356</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4" t="s">
        <v>594</v>
      </c>
      <c r="B12" s="4"/>
      <c r="C12" s="4"/>
      <c r="D12" s="4"/>
      <c r="E12" s="4"/>
      <c r="F12" s="4"/>
    </row>
    <row r="13" spans="1:15">
      <c r="B13" s="34"/>
      <c r="C13" s="34"/>
      <c r="D13" s="34"/>
      <c r="E13" s="34"/>
      <c r="F13" s="34"/>
      <c r="G13" s="35"/>
      <c r="H13" s="35"/>
      <c r="I13" s="35"/>
      <c r="J13" s="35"/>
      <c r="K13" s="35"/>
      <c r="L13" s="35"/>
    </row>
    <row r="14" spans="1:15">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438</v>
      </c>
      <c r="B18" s="37"/>
      <c r="C18" s="37"/>
      <c r="D18" s="37"/>
      <c r="E18" s="37"/>
      <c r="F18" s="37"/>
    </row>
    <row r="19" spans="1:15">
      <c r="A19" s="36" t="s">
        <v>439</v>
      </c>
      <c r="B19" s="37"/>
      <c r="C19" s="37"/>
      <c r="D19" s="37"/>
      <c r="E19" s="37"/>
      <c r="F19" s="37"/>
    </row>
    <row r="20" spans="1:15">
      <c r="A20" s="36" t="s">
        <v>440</v>
      </c>
      <c r="B20" s="37"/>
      <c r="C20" s="37"/>
      <c r="D20" s="37"/>
      <c r="E20" s="37"/>
      <c r="F20" s="37"/>
    </row>
    <row r="21" spans="1:15">
      <c r="A21" s="36" t="s">
        <v>441</v>
      </c>
      <c r="B21" s="37"/>
      <c r="C21" s="37"/>
      <c r="D21" s="37"/>
      <c r="E21" s="37"/>
      <c r="F21" s="37"/>
    </row>
    <row r="22" spans="1:15">
      <c r="A22" s="36" t="s">
        <v>389</v>
      </c>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5" ht="25" customHeight="1">
      <c r="A29" s="39" t="s">
        <v>598</v>
      </c>
      <c r="B29" s="39">
        <v>2.5</v>
      </c>
      <c r="C29" s="358">
        <v>7</v>
      </c>
      <c r="D29" s="358"/>
      <c r="E29" s="358" t="s">
        <v>444</v>
      </c>
      <c r="F29" s="358"/>
      <c r="G29" s="358" t="s">
        <v>445</v>
      </c>
      <c r="H29" s="358"/>
      <c r="I29" s="376">
        <v>0.8</v>
      </c>
      <c r="J29" s="376"/>
      <c r="K29" s="39">
        <v>1.8</v>
      </c>
      <c r="L29" s="46">
        <v>10.199999999999999</v>
      </c>
      <c r="M29" s="358">
        <v>7.41</v>
      </c>
      <c r="N29" s="358"/>
      <c r="O29" s="43" t="s">
        <v>1304</v>
      </c>
    </row>
    <row r="30" spans="1:15" ht="25" customHeight="1">
      <c r="A30" s="41" t="s">
        <v>598</v>
      </c>
      <c r="B30" s="41">
        <v>4</v>
      </c>
      <c r="C30" s="360">
        <v>7</v>
      </c>
      <c r="D30" s="360"/>
      <c r="E30" s="360" t="s">
        <v>447</v>
      </c>
      <c r="F30" s="360"/>
      <c r="G30" s="360" t="s">
        <v>448</v>
      </c>
      <c r="H30" s="360"/>
      <c r="I30" s="375">
        <v>1</v>
      </c>
      <c r="J30" s="375"/>
      <c r="K30" s="41">
        <v>1.8</v>
      </c>
      <c r="L30" s="45">
        <v>13</v>
      </c>
      <c r="M30" s="360">
        <v>4.6100000000000003</v>
      </c>
      <c r="N30" s="360"/>
      <c r="O30" s="44" t="s">
        <v>1329</v>
      </c>
    </row>
    <row r="31" spans="1:15" ht="25" customHeight="1">
      <c r="A31" s="39" t="s">
        <v>598</v>
      </c>
      <c r="B31" s="39">
        <v>6</v>
      </c>
      <c r="C31" s="358">
        <v>7</v>
      </c>
      <c r="D31" s="358"/>
      <c r="E31" s="358" t="s">
        <v>394</v>
      </c>
      <c r="F31" s="358"/>
      <c r="G31" s="358" t="s">
        <v>449</v>
      </c>
      <c r="H31" s="358"/>
      <c r="I31" s="376">
        <v>1</v>
      </c>
      <c r="J31" s="376"/>
      <c r="K31" s="39">
        <v>1.8</v>
      </c>
      <c r="L31" s="46">
        <v>14</v>
      </c>
      <c r="M31" s="358">
        <v>3.08</v>
      </c>
      <c r="N31" s="358"/>
      <c r="O31" s="43" t="s">
        <v>1477</v>
      </c>
    </row>
    <row r="32" spans="1:15" ht="25" customHeight="1">
      <c r="A32" s="41" t="s">
        <v>598</v>
      </c>
      <c r="B32" s="41">
        <v>10</v>
      </c>
      <c r="C32" s="360">
        <v>7</v>
      </c>
      <c r="D32" s="360"/>
      <c r="E32" s="360" t="s">
        <v>396</v>
      </c>
      <c r="F32" s="360"/>
      <c r="G32" s="360" t="s">
        <v>450</v>
      </c>
      <c r="H32" s="360"/>
      <c r="I32" s="375">
        <v>1</v>
      </c>
      <c r="J32" s="375"/>
      <c r="K32" s="41">
        <v>1.8</v>
      </c>
      <c r="L32" s="45">
        <v>16</v>
      </c>
      <c r="M32" s="360">
        <v>1.83</v>
      </c>
      <c r="N32" s="360"/>
      <c r="O32" s="44" t="s">
        <v>428</v>
      </c>
    </row>
    <row r="33" spans="1:16" ht="25" customHeight="1">
      <c r="A33" s="39" t="s">
        <v>598</v>
      </c>
      <c r="B33" s="39">
        <v>16</v>
      </c>
      <c r="C33" s="358">
        <v>7</v>
      </c>
      <c r="D33" s="358"/>
      <c r="E33" s="358" t="s">
        <v>398</v>
      </c>
      <c r="F33" s="358"/>
      <c r="G33" s="358" t="s">
        <v>468</v>
      </c>
      <c r="H33" s="358"/>
      <c r="I33" s="376">
        <v>1</v>
      </c>
      <c r="J33" s="376"/>
      <c r="K33" s="39">
        <v>1.8</v>
      </c>
      <c r="L33" s="46">
        <v>17.3</v>
      </c>
      <c r="M33" s="358">
        <v>1.1499999999999999</v>
      </c>
      <c r="N33" s="358"/>
      <c r="O33" s="43" t="s">
        <v>1831</v>
      </c>
    </row>
    <row r="34" spans="1:16" ht="25" customHeight="1">
      <c r="A34" s="41" t="s">
        <v>598</v>
      </c>
      <c r="B34" s="41">
        <v>25</v>
      </c>
      <c r="C34" s="360">
        <v>7</v>
      </c>
      <c r="D34" s="360"/>
      <c r="E34" s="360" t="s">
        <v>398</v>
      </c>
      <c r="F34" s="360"/>
      <c r="G34" s="360" t="s">
        <v>226</v>
      </c>
      <c r="H34" s="360"/>
      <c r="I34" s="375">
        <v>1.2</v>
      </c>
      <c r="J34" s="375"/>
      <c r="K34" s="41">
        <v>1.8</v>
      </c>
      <c r="L34" s="45">
        <v>20.7</v>
      </c>
      <c r="M34" s="360">
        <v>0.72699999999999998</v>
      </c>
      <c r="N34" s="360"/>
      <c r="O34" s="44" t="s">
        <v>1832</v>
      </c>
    </row>
    <row r="35" spans="1:16" ht="25" customHeight="1">
      <c r="A35" s="39" t="s">
        <v>598</v>
      </c>
      <c r="B35" s="39">
        <v>35</v>
      </c>
      <c r="C35" s="358">
        <v>7</v>
      </c>
      <c r="D35" s="358"/>
      <c r="E35" s="358" t="s">
        <v>398</v>
      </c>
      <c r="F35" s="358"/>
      <c r="G35" s="358" t="s">
        <v>504</v>
      </c>
      <c r="H35" s="358"/>
      <c r="I35" s="376">
        <v>1.2</v>
      </c>
      <c r="J35" s="376"/>
      <c r="K35" s="39">
        <v>1.8</v>
      </c>
      <c r="L35" s="46">
        <v>23</v>
      </c>
      <c r="M35" s="358">
        <v>0.52400000000000002</v>
      </c>
      <c r="N35" s="358"/>
      <c r="O35" s="43" t="s">
        <v>1833</v>
      </c>
    </row>
    <row r="36" spans="1:16" ht="25" customHeight="1">
      <c r="A36" s="41" t="s">
        <v>598</v>
      </c>
      <c r="B36" s="41">
        <v>50</v>
      </c>
      <c r="C36" s="360">
        <v>7</v>
      </c>
      <c r="D36" s="360"/>
      <c r="E36" s="360" t="s">
        <v>398</v>
      </c>
      <c r="F36" s="360"/>
      <c r="G36" s="360">
        <v>8.1999999999999993</v>
      </c>
      <c r="H36" s="360"/>
      <c r="I36" s="375">
        <v>1.4</v>
      </c>
      <c r="J36" s="375"/>
      <c r="K36" s="41">
        <v>1.8</v>
      </c>
      <c r="L36" s="45">
        <v>26.3</v>
      </c>
      <c r="M36" s="360">
        <v>0.38700000000000001</v>
      </c>
      <c r="N36" s="360"/>
      <c r="O36" s="44" t="s">
        <v>1834</v>
      </c>
    </row>
    <row r="37" spans="1:16" ht="25" customHeight="1">
      <c r="A37" s="39" t="s">
        <v>598</v>
      </c>
      <c r="B37" s="39">
        <v>70</v>
      </c>
      <c r="C37" s="358">
        <v>19</v>
      </c>
      <c r="D37" s="358"/>
      <c r="E37" s="358" t="s">
        <v>398</v>
      </c>
      <c r="F37" s="358"/>
      <c r="G37" s="377">
        <v>10</v>
      </c>
      <c r="H37" s="377"/>
      <c r="I37" s="376">
        <v>1.4</v>
      </c>
      <c r="J37" s="376"/>
      <c r="K37" s="39">
        <v>1.8</v>
      </c>
      <c r="L37" s="46">
        <v>30</v>
      </c>
      <c r="M37" s="358">
        <v>0.26800000000000002</v>
      </c>
      <c r="N37" s="358"/>
      <c r="O37" s="43" t="s">
        <v>1600</v>
      </c>
      <c r="P37" s="2" t="s">
        <v>1346</v>
      </c>
    </row>
    <row r="38" spans="1:16" ht="25" hidden="1" customHeight="1">
      <c r="A38" s="41" t="s">
        <v>598</v>
      </c>
      <c r="B38" s="41">
        <v>95</v>
      </c>
      <c r="C38" s="360">
        <v>19</v>
      </c>
      <c r="D38" s="360"/>
      <c r="E38" s="360" t="s">
        <v>398</v>
      </c>
      <c r="F38" s="360"/>
      <c r="G38" s="360">
        <v>11.6</v>
      </c>
      <c r="H38" s="360"/>
      <c r="I38" s="375">
        <v>1.6</v>
      </c>
      <c r="J38" s="375"/>
      <c r="K38" s="45">
        <v>2</v>
      </c>
      <c r="L38" s="45">
        <v>36.700000000000003</v>
      </c>
      <c r="M38" s="360">
        <v>0.193</v>
      </c>
      <c r="N38" s="360"/>
      <c r="O38" s="44" t="s">
        <v>601</v>
      </c>
    </row>
    <row r="39" spans="1:16" ht="25" hidden="1" customHeight="1">
      <c r="A39" s="39" t="s">
        <v>598</v>
      </c>
      <c r="B39" s="39">
        <v>120</v>
      </c>
      <c r="C39" s="358">
        <v>19</v>
      </c>
      <c r="D39" s="358"/>
      <c r="E39" s="358" t="s">
        <v>398</v>
      </c>
      <c r="F39" s="358"/>
      <c r="G39" s="358">
        <v>13</v>
      </c>
      <c r="H39" s="358"/>
      <c r="I39" s="376">
        <v>1.6</v>
      </c>
      <c r="J39" s="376"/>
      <c r="K39" s="46">
        <v>2.1</v>
      </c>
      <c r="L39" s="46">
        <v>40.1</v>
      </c>
      <c r="M39" s="358">
        <v>0.153</v>
      </c>
      <c r="N39" s="358"/>
      <c r="O39" s="43" t="s">
        <v>602</v>
      </c>
    </row>
    <row r="40" spans="1:16" ht="25" hidden="1" customHeight="1">
      <c r="A40" s="41" t="s">
        <v>598</v>
      </c>
      <c r="B40" s="41">
        <v>150</v>
      </c>
      <c r="C40" s="360">
        <v>19</v>
      </c>
      <c r="D40" s="360"/>
      <c r="E40" s="360" t="s">
        <v>398</v>
      </c>
      <c r="F40" s="360"/>
      <c r="G40" s="360">
        <v>14.4</v>
      </c>
      <c r="H40" s="360"/>
      <c r="I40" s="375">
        <v>1.8</v>
      </c>
      <c r="J40" s="375"/>
      <c r="K40" s="41">
        <v>2.2000000000000002</v>
      </c>
      <c r="L40" s="45">
        <v>44.3</v>
      </c>
      <c r="M40" s="360">
        <v>0.124</v>
      </c>
      <c r="N40" s="360"/>
      <c r="O40" s="44" t="s">
        <v>603</v>
      </c>
    </row>
    <row r="41" spans="1:16" ht="25" hidden="1" customHeight="1">
      <c r="A41" s="39" t="s">
        <v>598</v>
      </c>
      <c r="B41" s="39">
        <v>185</v>
      </c>
      <c r="C41" s="358">
        <v>37</v>
      </c>
      <c r="D41" s="358"/>
      <c r="E41" s="358" t="s">
        <v>398</v>
      </c>
      <c r="F41" s="358"/>
      <c r="G41" s="358">
        <v>16</v>
      </c>
      <c r="H41" s="358"/>
      <c r="I41" s="376">
        <v>2</v>
      </c>
      <c r="J41" s="376"/>
      <c r="K41" s="39">
        <v>2.4</v>
      </c>
      <c r="L41" s="46">
        <v>49.2</v>
      </c>
      <c r="M41" s="358">
        <v>9.9099999999999994E-2</v>
      </c>
      <c r="N41" s="358"/>
      <c r="O41" s="43" t="s">
        <v>603</v>
      </c>
    </row>
    <row r="42" spans="1:16" ht="25" hidden="1" customHeight="1">
      <c r="A42" s="41" t="s">
        <v>598</v>
      </c>
      <c r="B42" s="41">
        <v>240</v>
      </c>
      <c r="C42" s="360">
        <v>37</v>
      </c>
      <c r="D42" s="360"/>
      <c r="E42" s="360" t="s">
        <v>398</v>
      </c>
      <c r="F42" s="360"/>
      <c r="G42" s="360">
        <v>18.399999999999999</v>
      </c>
      <c r="H42" s="360"/>
      <c r="I42" s="375">
        <v>2.2000000000000002</v>
      </c>
      <c r="J42" s="375"/>
      <c r="K42" s="41">
        <v>2.5</v>
      </c>
      <c r="L42" s="45">
        <v>55.6</v>
      </c>
      <c r="M42" s="360">
        <v>7.5399999999999995E-2</v>
      </c>
      <c r="N42" s="360"/>
      <c r="O42" s="44" t="s">
        <v>604</v>
      </c>
    </row>
    <row r="43" spans="1:16" ht="25" hidden="1" customHeight="1">
      <c r="A43" s="39" t="s">
        <v>598</v>
      </c>
      <c r="B43" s="39">
        <v>300</v>
      </c>
      <c r="C43" s="358">
        <v>37</v>
      </c>
      <c r="D43" s="358"/>
      <c r="E43" s="358" t="s">
        <v>398</v>
      </c>
      <c r="F43" s="358"/>
      <c r="G43" s="358">
        <v>20.6</v>
      </c>
      <c r="H43" s="358"/>
      <c r="I43" s="376">
        <v>2.4</v>
      </c>
      <c r="J43" s="376"/>
      <c r="K43" s="39">
        <v>2.7</v>
      </c>
      <c r="L43" s="46">
        <v>61.6</v>
      </c>
      <c r="M43" s="358">
        <v>6.0100000000000001E-2</v>
      </c>
      <c r="N43" s="358"/>
      <c r="O43" s="43" t="s">
        <v>605</v>
      </c>
    </row>
    <row r="66" spans="1:15" ht="30" customHeight="1">
      <c r="A66" s="12"/>
      <c r="B66" s="13" t="s">
        <v>7</v>
      </c>
      <c r="C66" s="14"/>
      <c r="D66" s="14"/>
      <c r="E66" s="14"/>
      <c r="F66" s="14"/>
      <c r="G66" s="14"/>
      <c r="H66" s="14"/>
      <c r="I66" s="14"/>
      <c r="J66" s="14"/>
      <c r="K66" s="14"/>
      <c r="L66" s="14"/>
      <c r="M66" s="14"/>
      <c r="N66" s="14"/>
      <c r="O66" s="16">
        <v>35</v>
      </c>
    </row>
  </sheetData>
  <mergeCells count="91">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s>
  <hyperlinks>
    <hyperlink ref="B66" r:id="rId1" tooltip="http://www.Z43-cable.vn" xr:uid="{00000000-0004-0000-1F00-000000000000}"/>
  </hyperlinks>
  <pageMargins left="0.47222222222222199" right="0.47222222222222199" top="0.118055555555556" bottom="5.9027777777777797E-2" header="0" footer="0"/>
  <pageSetup paperSize="9" scale="65" orientation="portrait" r:id="rId2"/>
  <colBreaks count="1" manualBreakCount="1">
    <brk id="15" max="76" man="1"/>
  </colBreaks>
  <drawing r:id="rId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R65"/>
  <sheetViews>
    <sheetView topLeftCell="A61" zoomScale="85" zoomScaleNormal="85" zoomScaleSheetLayoutView="85" workbookViewId="0">
      <selection activeCell="O86" sqref="O86"/>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606</v>
      </c>
      <c r="B1" s="17"/>
      <c r="C1" s="17"/>
      <c r="D1" s="17"/>
      <c r="E1" s="17"/>
      <c r="F1" s="17"/>
      <c r="H1" s="179" t="s">
        <v>1</v>
      </c>
      <c r="I1" s="179"/>
      <c r="J1" s="179"/>
      <c r="K1" s="179"/>
      <c r="L1" s="179"/>
      <c r="M1" s="179"/>
      <c r="N1" s="179"/>
    </row>
    <row r="2" spans="1:15" s="1" customFormat="1" ht="45" customHeight="1">
      <c r="A2" s="364" t="s">
        <v>607</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509</v>
      </c>
      <c r="B4" s="31"/>
      <c r="C4" s="31"/>
      <c r="D4" s="31"/>
      <c r="E4" s="31"/>
      <c r="F4" s="31"/>
      <c r="G4" s="32"/>
      <c r="H4" s="32"/>
      <c r="I4" s="32"/>
      <c r="J4" s="32"/>
      <c r="K4" s="32"/>
      <c r="L4" s="32"/>
      <c r="M4" s="32"/>
      <c r="N4" s="32"/>
      <c r="O4" s="32"/>
    </row>
    <row r="5" spans="1:15">
      <c r="A5" s="22"/>
      <c r="B5" s="22"/>
      <c r="C5" s="22"/>
      <c r="D5" s="22"/>
      <c r="E5" s="22"/>
      <c r="F5" s="22"/>
    </row>
    <row r="6" spans="1:15" ht="15">
      <c r="A6" s="4" t="s">
        <v>259</v>
      </c>
      <c r="B6" s="33"/>
      <c r="C6" s="33"/>
      <c r="D6" s="33"/>
      <c r="E6" s="33"/>
      <c r="F6" s="33"/>
    </row>
    <row r="7" spans="1:15">
      <c r="A7" s="2" t="s">
        <v>388</v>
      </c>
      <c r="B7" s="34"/>
      <c r="C7" s="34"/>
      <c r="D7" s="34"/>
      <c r="E7" s="34"/>
      <c r="F7" s="34"/>
    </row>
    <row r="8" spans="1:15">
      <c r="A8" s="2" t="s">
        <v>356</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4" t="s">
        <v>594</v>
      </c>
      <c r="B12" s="4"/>
      <c r="C12" s="4"/>
      <c r="D12" s="4"/>
      <c r="E12" s="4"/>
      <c r="F12" s="4"/>
    </row>
    <row r="13" spans="1:15">
      <c r="B13" s="34"/>
      <c r="C13" s="34"/>
      <c r="D13" s="34"/>
      <c r="E13" s="34"/>
      <c r="F13" s="34"/>
      <c r="G13" s="35"/>
      <c r="H13" s="35"/>
      <c r="I13" s="35"/>
      <c r="J13" s="35"/>
      <c r="K13" s="35"/>
      <c r="L13" s="35"/>
    </row>
    <row r="14" spans="1:15">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438</v>
      </c>
      <c r="B18" s="37"/>
      <c r="C18" s="37"/>
      <c r="D18" s="37"/>
      <c r="E18" s="37"/>
      <c r="F18" s="37"/>
    </row>
    <row r="19" spans="1:15">
      <c r="A19" s="36" t="s">
        <v>439</v>
      </c>
      <c r="B19" s="37"/>
      <c r="C19" s="37"/>
      <c r="D19" s="37"/>
      <c r="E19" s="37"/>
      <c r="F19" s="37"/>
    </row>
    <row r="20" spans="1:15">
      <c r="A20" s="36" t="s">
        <v>440</v>
      </c>
      <c r="B20" s="37"/>
      <c r="C20" s="37"/>
      <c r="D20" s="37"/>
      <c r="E20" s="37"/>
      <c r="F20" s="37"/>
    </row>
    <row r="21" spans="1:15">
      <c r="A21" s="36" t="s">
        <v>441</v>
      </c>
      <c r="B21" s="37"/>
      <c r="C21" s="37"/>
      <c r="D21" s="37"/>
      <c r="E21" s="37"/>
      <c r="F21" s="37"/>
    </row>
    <row r="22" spans="1:15">
      <c r="A22" s="36" t="s">
        <v>389</v>
      </c>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5" ht="25" customHeight="1">
      <c r="A29" s="39" t="s">
        <v>608</v>
      </c>
      <c r="B29" s="39">
        <v>1.5</v>
      </c>
      <c r="C29" s="358">
        <v>7</v>
      </c>
      <c r="D29" s="358"/>
      <c r="E29" s="358">
        <v>0.52</v>
      </c>
      <c r="F29" s="358"/>
      <c r="G29" s="358">
        <v>1.56</v>
      </c>
      <c r="H29" s="358"/>
      <c r="I29" s="376">
        <v>0.8</v>
      </c>
      <c r="J29" s="376"/>
      <c r="K29" s="39">
        <v>1.8</v>
      </c>
      <c r="L29" s="46">
        <v>10.8</v>
      </c>
      <c r="M29" s="358">
        <v>12.1</v>
      </c>
      <c r="N29" s="358"/>
      <c r="O29" s="151" t="s">
        <v>1541</v>
      </c>
    </row>
    <row r="30" spans="1:15" ht="25" customHeight="1">
      <c r="A30" s="41" t="s">
        <v>608</v>
      </c>
      <c r="B30" s="41">
        <v>2.5</v>
      </c>
      <c r="C30" s="360">
        <v>7</v>
      </c>
      <c r="D30" s="360"/>
      <c r="E30" s="360" t="s">
        <v>444</v>
      </c>
      <c r="F30" s="360"/>
      <c r="G30" s="360" t="s">
        <v>445</v>
      </c>
      <c r="H30" s="360"/>
      <c r="I30" s="375">
        <v>0.8</v>
      </c>
      <c r="J30" s="375"/>
      <c r="K30" s="41">
        <v>1.8</v>
      </c>
      <c r="L30" s="45">
        <v>11.7</v>
      </c>
      <c r="M30" s="360">
        <v>7.41</v>
      </c>
      <c r="N30" s="360"/>
      <c r="O30" s="150" t="s">
        <v>1309</v>
      </c>
    </row>
    <row r="31" spans="1:15" ht="25" customHeight="1">
      <c r="A31" s="39" t="s">
        <v>608</v>
      </c>
      <c r="B31" s="39">
        <v>4</v>
      </c>
      <c r="C31" s="358">
        <v>7</v>
      </c>
      <c r="D31" s="358"/>
      <c r="E31" s="358" t="s">
        <v>447</v>
      </c>
      <c r="F31" s="358"/>
      <c r="G31" s="358" t="s">
        <v>448</v>
      </c>
      <c r="H31" s="358"/>
      <c r="I31" s="376">
        <v>1</v>
      </c>
      <c r="J31" s="376"/>
      <c r="K31" s="39">
        <v>1.8</v>
      </c>
      <c r="L31" s="46">
        <v>13.8</v>
      </c>
      <c r="M31" s="358">
        <v>4.6100000000000003</v>
      </c>
      <c r="N31" s="358"/>
      <c r="O31" s="151" t="s">
        <v>1333</v>
      </c>
    </row>
    <row r="32" spans="1:15" ht="25" customHeight="1">
      <c r="A32" s="41" t="s">
        <v>608</v>
      </c>
      <c r="B32" s="41">
        <v>6</v>
      </c>
      <c r="C32" s="360">
        <v>7</v>
      </c>
      <c r="D32" s="360"/>
      <c r="E32" s="360" t="s">
        <v>394</v>
      </c>
      <c r="F32" s="360"/>
      <c r="G32" s="360" t="s">
        <v>449</v>
      </c>
      <c r="H32" s="360"/>
      <c r="I32" s="375">
        <v>1</v>
      </c>
      <c r="J32" s="375"/>
      <c r="K32" s="41">
        <v>1.8</v>
      </c>
      <c r="L32" s="45">
        <v>15</v>
      </c>
      <c r="M32" s="360">
        <v>3.08</v>
      </c>
      <c r="N32" s="360"/>
      <c r="O32" s="150" t="s">
        <v>1835</v>
      </c>
    </row>
    <row r="33" spans="1:18" ht="25" customHeight="1">
      <c r="A33" s="39" t="s">
        <v>608</v>
      </c>
      <c r="B33" s="39">
        <v>10</v>
      </c>
      <c r="C33" s="358">
        <v>7</v>
      </c>
      <c r="D33" s="358"/>
      <c r="E33" s="358" t="s">
        <v>396</v>
      </c>
      <c r="F33" s="358"/>
      <c r="G33" s="358" t="s">
        <v>450</v>
      </c>
      <c r="H33" s="358"/>
      <c r="I33" s="376">
        <v>1</v>
      </c>
      <c r="J33" s="376"/>
      <c r="K33" s="39">
        <v>1.8</v>
      </c>
      <c r="L33" s="46">
        <v>17.3</v>
      </c>
      <c r="M33" s="358">
        <v>1.83</v>
      </c>
      <c r="N33" s="358"/>
      <c r="O33" s="151" t="s">
        <v>1836</v>
      </c>
      <c r="Q33" s="46">
        <v>17.100000000000001</v>
      </c>
    </row>
    <row r="34" spans="1:18" ht="25" customHeight="1">
      <c r="A34" s="41" t="s">
        <v>608</v>
      </c>
      <c r="B34" s="41">
        <v>16</v>
      </c>
      <c r="C34" s="360">
        <v>7</v>
      </c>
      <c r="D34" s="360"/>
      <c r="E34" s="360" t="s">
        <v>398</v>
      </c>
      <c r="F34" s="360"/>
      <c r="G34" s="360" t="s">
        <v>468</v>
      </c>
      <c r="H34" s="360"/>
      <c r="I34" s="375">
        <v>1</v>
      </c>
      <c r="J34" s="375"/>
      <c r="K34" s="41">
        <v>1.8</v>
      </c>
      <c r="L34" s="45">
        <v>18.600000000000001</v>
      </c>
      <c r="M34" s="360">
        <v>1.1499999999999999</v>
      </c>
      <c r="N34" s="360"/>
      <c r="O34" s="150" t="s">
        <v>1837</v>
      </c>
      <c r="Q34" s="45">
        <v>18.2</v>
      </c>
      <c r="R34" s="44">
        <v>733</v>
      </c>
    </row>
    <row r="35" spans="1:18" ht="25" customHeight="1">
      <c r="A35" s="39" t="s">
        <v>608</v>
      </c>
      <c r="B35" s="39">
        <v>25</v>
      </c>
      <c r="C35" s="358">
        <v>7</v>
      </c>
      <c r="D35" s="358"/>
      <c r="E35" s="358" t="s">
        <v>398</v>
      </c>
      <c r="F35" s="358"/>
      <c r="G35" s="358" t="s">
        <v>226</v>
      </c>
      <c r="H35" s="358"/>
      <c r="I35" s="376">
        <v>1.2</v>
      </c>
      <c r="J35" s="376"/>
      <c r="K35" s="39">
        <v>1.8</v>
      </c>
      <c r="L35" s="46">
        <v>22.2</v>
      </c>
      <c r="M35" s="358">
        <v>0.72699999999999998</v>
      </c>
      <c r="N35" s="358"/>
      <c r="O35" s="151" t="s">
        <v>1838</v>
      </c>
      <c r="Q35" s="46">
        <v>21.9</v>
      </c>
      <c r="R35" s="43">
        <v>1088</v>
      </c>
    </row>
    <row r="36" spans="1:18" ht="25" customHeight="1">
      <c r="A36" s="41" t="s">
        <v>608</v>
      </c>
      <c r="B36" s="41">
        <v>35</v>
      </c>
      <c r="C36" s="360">
        <v>7</v>
      </c>
      <c r="D36" s="360"/>
      <c r="E36" s="360" t="s">
        <v>398</v>
      </c>
      <c r="F36" s="360"/>
      <c r="G36" s="360" t="s">
        <v>504</v>
      </c>
      <c r="H36" s="360"/>
      <c r="I36" s="375">
        <v>1.2</v>
      </c>
      <c r="J36" s="375"/>
      <c r="K36" s="41">
        <v>1.8</v>
      </c>
      <c r="L36" s="45">
        <v>24.6</v>
      </c>
      <c r="M36" s="360">
        <v>0.52400000000000002</v>
      </c>
      <c r="N36" s="360"/>
      <c r="O36" s="150" t="s">
        <v>1839</v>
      </c>
      <c r="Q36" s="45">
        <v>24</v>
      </c>
      <c r="R36" s="44">
        <v>1400</v>
      </c>
    </row>
    <row r="37" spans="1:18" ht="25" customHeight="1">
      <c r="A37" s="39" t="s">
        <v>608</v>
      </c>
      <c r="B37" s="39">
        <v>50</v>
      </c>
      <c r="C37" s="358">
        <v>7</v>
      </c>
      <c r="D37" s="358"/>
      <c r="E37" s="358" t="s">
        <v>398</v>
      </c>
      <c r="F37" s="358"/>
      <c r="G37" s="358">
        <v>8.1999999999999993</v>
      </c>
      <c r="H37" s="358"/>
      <c r="I37" s="376">
        <v>1.4</v>
      </c>
      <c r="J37" s="376"/>
      <c r="K37" s="39">
        <v>1.8</v>
      </c>
      <c r="L37" s="46">
        <v>28</v>
      </c>
      <c r="M37" s="358">
        <v>0.38700000000000001</v>
      </c>
      <c r="N37" s="358"/>
      <c r="O37" s="151" t="s">
        <v>1840</v>
      </c>
      <c r="Q37" s="46">
        <v>27.3</v>
      </c>
      <c r="R37" s="43">
        <v>1842</v>
      </c>
    </row>
    <row r="38" spans="1:18" ht="25" customHeight="1">
      <c r="A38" s="41" t="s">
        <v>608</v>
      </c>
      <c r="B38" s="41">
        <v>70</v>
      </c>
      <c r="C38" s="360">
        <v>19</v>
      </c>
      <c r="D38" s="360"/>
      <c r="E38" s="360" t="s">
        <v>398</v>
      </c>
      <c r="F38" s="360"/>
      <c r="G38" s="360">
        <v>10</v>
      </c>
      <c r="H38" s="360"/>
      <c r="I38" s="375">
        <v>1.4</v>
      </c>
      <c r="J38" s="375"/>
      <c r="K38" s="45">
        <v>2</v>
      </c>
      <c r="L38" s="45">
        <v>32</v>
      </c>
      <c r="M38" s="360">
        <v>0.26800000000000002</v>
      </c>
      <c r="N38" s="360"/>
      <c r="O38" s="150" t="s">
        <v>1841</v>
      </c>
      <c r="Q38" s="45">
        <v>30.9</v>
      </c>
      <c r="R38" s="44">
        <v>2511</v>
      </c>
    </row>
    <row r="39" spans="1:18" ht="25" customHeight="1">
      <c r="A39" s="39" t="s">
        <v>608</v>
      </c>
      <c r="B39" s="39">
        <v>95</v>
      </c>
      <c r="C39" s="358">
        <v>19</v>
      </c>
      <c r="D39" s="358"/>
      <c r="E39" s="358" t="s">
        <v>398</v>
      </c>
      <c r="F39" s="358"/>
      <c r="G39" s="376">
        <v>11.6</v>
      </c>
      <c r="H39" s="376"/>
      <c r="I39" s="376">
        <v>1.6</v>
      </c>
      <c r="J39" s="376"/>
      <c r="K39" s="46">
        <v>2.1</v>
      </c>
      <c r="L39" s="46">
        <v>36.5</v>
      </c>
      <c r="M39" s="358">
        <v>0.193</v>
      </c>
      <c r="N39" s="358"/>
      <c r="O39" s="151" t="s">
        <v>1842</v>
      </c>
      <c r="Q39" s="46">
        <v>35.9</v>
      </c>
      <c r="R39" s="43">
        <v>3429</v>
      </c>
    </row>
    <row r="40" spans="1:18" ht="25" customHeight="1">
      <c r="A40" s="41" t="s">
        <v>608</v>
      </c>
      <c r="B40" s="41">
        <v>120</v>
      </c>
      <c r="C40" s="360">
        <v>19</v>
      </c>
      <c r="D40" s="360"/>
      <c r="E40" s="360" t="s">
        <v>398</v>
      </c>
      <c r="F40" s="360"/>
      <c r="G40" s="360">
        <v>13</v>
      </c>
      <c r="H40" s="360"/>
      <c r="I40" s="375">
        <v>1.6</v>
      </c>
      <c r="J40" s="375"/>
      <c r="K40" s="41">
        <v>2.2000000000000002</v>
      </c>
      <c r="L40" s="45">
        <v>39.700000000000003</v>
      </c>
      <c r="M40" s="360">
        <v>0.153</v>
      </c>
      <c r="N40" s="360"/>
      <c r="O40" s="150" t="s">
        <v>1843</v>
      </c>
      <c r="Q40" s="45">
        <v>39.1</v>
      </c>
      <c r="R40" s="44">
        <v>4151</v>
      </c>
    </row>
    <row r="41" spans="1:18" ht="25" customHeight="1">
      <c r="A41" s="39" t="s">
        <v>608</v>
      </c>
      <c r="B41" s="39">
        <v>150</v>
      </c>
      <c r="C41" s="358">
        <v>19</v>
      </c>
      <c r="D41" s="358"/>
      <c r="E41" s="358" t="s">
        <v>398</v>
      </c>
      <c r="F41" s="358"/>
      <c r="G41" s="358">
        <v>14.4</v>
      </c>
      <c r="H41" s="358"/>
      <c r="I41" s="376">
        <v>1.8</v>
      </c>
      <c r="J41" s="376"/>
      <c r="K41" s="39">
        <v>2.2999999999999998</v>
      </c>
      <c r="L41" s="46">
        <v>44</v>
      </c>
      <c r="M41" s="358">
        <v>0.124</v>
      </c>
      <c r="N41" s="358"/>
      <c r="O41" s="151" t="s">
        <v>1844</v>
      </c>
      <c r="Q41" s="46">
        <v>43.2</v>
      </c>
      <c r="R41" s="43">
        <v>5166</v>
      </c>
    </row>
    <row r="42" spans="1:18" ht="25" customHeight="1">
      <c r="A42" s="41" t="s">
        <v>608</v>
      </c>
      <c r="B42" s="41">
        <v>185</v>
      </c>
      <c r="C42" s="360">
        <v>37</v>
      </c>
      <c r="D42" s="360"/>
      <c r="E42" s="360" t="s">
        <v>398</v>
      </c>
      <c r="F42" s="360"/>
      <c r="G42" s="360">
        <v>16</v>
      </c>
      <c r="H42" s="360"/>
      <c r="I42" s="375">
        <v>2</v>
      </c>
      <c r="J42" s="375"/>
      <c r="K42" s="41">
        <v>2.5</v>
      </c>
      <c r="L42" s="45">
        <v>49</v>
      </c>
      <c r="M42" s="360">
        <v>9.9099999999999994E-2</v>
      </c>
      <c r="N42" s="360"/>
      <c r="O42" s="150" t="s">
        <v>1845</v>
      </c>
      <c r="Q42" s="45">
        <v>47.7</v>
      </c>
      <c r="R42" s="44">
        <v>6380</v>
      </c>
    </row>
    <row r="43" spans="1:18" ht="25" customHeight="1">
      <c r="A43" s="39" t="s">
        <v>608</v>
      </c>
      <c r="B43" s="39">
        <v>240</v>
      </c>
      <c r="C43" s="358">
        <v>37</v>
      </c>
      <c r="D43" s="358"/>
      <c r="E43" s="358" t="s">
        <v>398</v>
      </c>
      <c r="F43" s="358"/>
      <c r="G43" s="358">
        <v>18.399999999999999</v>
      </c>
      <c r="H43" s="358"/>
      <c r="I43" s="376">
        <v>2.2000000000000002</v>
      </c>
      <c r="J43" s="376"/>
      <c r="K43" s="39">
        <v>2.7</v>
      </c>
      <c r="L43" s="46">
        <v>55</v>
      </c>
      <c r="M43" s="358">
        <v>7.5399999999999995E-2</v>
      </c>
      <c r="N43" s="358"/>
      <c r="O43" s="151" t="s">
        <v>1846</v>
      </c>
      <c r="Q43" s="46">
        <v>53.9</v>
      </c>
      <c r="R43" s="43">
        <v>8120</v>
      </c>
    </row>
    <row r="44" spans="1:18" ht="25" customHeight="1">
      <c r="A44" s="41" t="s">
        <v>608</v>
      </c>
      <c r="B44" s="41">
        <v>300</v>
      </c>
      <c r="C44" s="360">
        <v>37</v>
      </c>
      <c r="D44" s="360"/>
      <c r="E44" s="360" t="s">
        <v>398</v>
      </c>
      <c r="F44" s="360"/>
      <c r="G44" s="360">
        <v>20.6</v>
      </c>
      <c r="H44" s="360"/>
      <c r="I44" s="375">
        <v>2.4</v>
      </c>
      <c r="J44" s="375"/>
      <c r="K44" s="140">
        <v>2.9</v>
      </c>
      <c r="L44" s="45">
        <v>61</v>
      </c>
      <c r="M44" s="360">
        <v>6.0100000000000001E-2</v>
      </c>
      <c r="N44" s="360"/>
      <c r="O44" s="150" t="s">
        <v>1847</v>
      </c>
      <c r="P44" s="135" t="s">
        <v>1346</v>
      </c>
      <c r="Q44" s="45">
        <v>60.1</v>
      </c>
      <c r="R44" s="44">
        <v>9971</v>
      </c>
    </row>
    <row r="65" spans="1:15" ht="30" customHeight="1">
      <c r="A65" s="12"/>
      <c r="B65" s="13" t="s">
        <v>7</v>
      </c>
      <c r="C65" s="14"/>
      <c r="D65" s="14"/>
      <c r="E65" s="14"/>
      <c r="F65" s="14"/>
      <c r="G65" s="14"/>
      <c r="H65" s="14"/>
      <c r="I65" s="14"/>
      <c r="J65" s="14"/>
      <c r="K65" s="14"/>
      <c r="L65" s="14"/>
      <c r="M65" s="14"/>
      <c r="N65" s="14"/>
      <c r="O65" s="16">
        <v>36</v>
      </c>
    </row>
  </sheetData>
  <mergeCells count="96">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s>
  <hyperlinks>
    <hyperlink ref="B65" r:id="rId1" tooltip="http://www.Z43-cable.vn" xr:uid="{00000000-0004-0000-2000-000000000000}"/>
  </hyperlinks>
  <pageMargins left="0.47222222222222199" right="0.47222222222222199" top="0.118055555555556" bottom="5.9027777777777797E-2" header="0" footer="0"/>
  <pageSetup paperSize="9" scale="65" orientation="portrait" r:id="rId2"/>
  <colBreaks count="1" manualBreakCount="1">
    <brk id="15" max="72" man="1"/>
  </colBreaks>
  <drawing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P66"/>
  <sheetViews>
    <sheetView tabSelected="1" topLeftCell="A35" zoomScaleNormal="100" zoomScaleSheetLayoutView="85" workbookViewId="0">
      <selection activeCell="I37" sqref="I37:J37"/>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609</v>
      </c>
      <c r="B1" s="17"/>
      <c r="C1" s="17"/>
      <c r="D1" s="17"/>
      <c r="E1" s="17"/>
      <c r="F1" s="17"/>
      <c r="H1" s="179" t="s">
        <v>1</v>
      </c>
      <c r="I1" s="179"/>
      <c r="J1" s="179"/>
      <c r="K1" s="179"/>
      <c r="L1" s="179"/>
      <c r="M1" s="179"/>
      <c r="N1" s="179"/>
    </row>
    <row r="2" spans="1:15" s="1" customFormat="1" ht="45" customHeight="1">
      <c r="A2" s="364" t="s">
        <v>610</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509</v>
      </c>
      <c r="B4" s="31"/>
      <c r="C4" s="31"/>
      <c r="D4" s="31"/>
      <c r="E4" s="31"/>
      <c r="F4" s="31"/>
      <c r="G4" s="32"/>
      <c r="H4" s="32"/>
      <c r="I4" s="32"/>
      <c r="J4" s="32"/>
      <c r="K4" s="32"/>
      <c r="L4" s="32"/>
      <c r="M4" s="32"/>
      <c r="N4" s="32"/>
      <c r="O4" s="32"/>
    </row>
    <row r="5" spans="1:15">
      <c r="A5" s="22"/>
      <c r="B5" s="22"/>
      <c r="C5" s="22"/>
      <c r="D5" s="22"/>
      <c r="E5" s="22"/>
      <c r="F5" s="22"/>
    </row>
    <row r="6" spans="1:15" ht="15">
      <c r="A6" s="4" t="s">
        <v>259</v>
      </c>
      <c r="B6" s="33"/>
      <c r="C6" s="33"/>
      <c r="D6" s="33"/>
      <c r="E6" s="33"/>
      <c r="F6" s="33"/>
    </row>
    <row r="7" spans="1:15">
      <c r="A7" s="2" t="s">
        <v>388</v>
      </c>
      <c r="B7" s="34"/>
      <c r="C7" s="34"/>
      <c r="D7" s="34"/>
      <c r="E7" s="34"/>
      <c r="F7" s="34"/>
    </row>
    <row r="8" spans="1:15">
      <c r="A8" s="2" t="s">
        <v>356</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4" t="s">
        <v>594</v>
      </c>
      <c r="B12" s="4"/>
      <c r="C12" s="4"/>
      <c r="D12" s="4"/>
      <c r="E12" s="4"/>
      <c r="F12" s="4"/>
    </row>
    <row r="13" spans="1:15">
      <c r="B13" s="34"/>
      <c r="C13" s="34"/>
      <c r="D13" s="34"/>
      <c r="E13" s="34"/>
      <c r="F13" s="34"/>
      <c r="G13" s="35"/>
      <c r="H13" s="35"/>
      <c r="I13" s="35"/>
      <c r="J13" s="35"/>
      <c r="K13" s="35"/>
      <c r="L13" s="35"/>
    </row>
    <row r="14" spans="1:15">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438</v>
      </c>
      <c r="B18" s="37"/>
      <c r="C18" s="37"/>
      <c r="D18" s="37"/>
      <c r="E18" s="37"/>
      <c r="F18" s="37"/>
    </row>
    <row r="19" spans="1:15">
      <c r="A19" s="36" t="s">
        <v>439</v>
      </c>
      <c r="B19" s="37"/>
      <c r="C19" s="37"/>
      <c r="D19" s="37"/>
      <c r="E19" s="37"/>
      <c r="F19" s="37"/>
    </row>
    <row r="20" spans="1:15">
      <c r="A20" s="36" t="s">
        <v>440</v>
      </c>
      <c r="B20" s="37"/>
      <c r="C20" s="37"/>
      <c r="D20" s="37"/>
      <c r="E20" s="37"/>
      <c r="F20" s="37"/>
    </row>
    <row r="21" spans="1:15">
      <c r="A21" s="36" t="s">
        <v>441</v>
      </c>
      <c r="B21" s="37"/>
      <c r="C21" s="37"/>
      <c r="D21" s="37"/>
      <c r="E21" s="37"/>
      <c r="F21" s="37"/>
    </row>
    <row r="22" spans="1:15">
      <c r="A22" s="36" t="s">
        <v>389</v>
      </c>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5" ht="25" customHeight="1">
      <c r="A29" s="39" t="s">
        <v>611</v>
      </c>
      <c r="B29" s="39">
        <v>2.5</v>
      </c>
      <c r="C29" s="358">
        <v>7</v>
      </c>
      <c r="D29" s="358"/>
      <c r="E29" s="358" t="s">
        <v>444</v>
      </c>
      <c r="F29" s="358"/>
      <c r="G29" s="358" t="s">
        <v>445</v>
      </c>
      <c r="H29" s="358"/>
      <c r="I29" s="376">
        <v>0.8</v>
      </c>
      <c r="J29" s="376"/>
      <c r="K29" s="39">
        <v>1.8</v>
      </c>
      <c r="L29" s="46">
        <v>12.6</v>
      </c>
      <c r="M29" s="358">
        <v>7.41</v>
      </c>
      <c r="N29" s="358"/>
      <c r="O29" s="151" t="s">
        <v>465</v>
      </c>
    </row>
    <row r="30" spans="1:15" ht="25" customHeight="1">
      <c r="A30" s="41" t="s">
        <v>611</v>
      </c>
      <c r="B30" s="41">
        <v>4</v>
      </c>
      <c r="C30" s="360">
        <v>7</v>
      </c>
      <c r="D30" s="360"/>
      <c r="E30" s="360" t="s">
        <v>447</v>
      </c>
      <c r="F30" s="360"/>
      <c r="G30" s="360" t="s">
        <v>448</v>
      </c>
      <c r="H30" s="360"/>
      <c r="I30" s="375">
        <v>1</v>
      </c>
      <c r="J30" s="375"/>
      <c r="K30" s="41">
        <v>1.8</v>
      </c>
      <c r="L30" s="45">
        <v>15</v>
      </c>
      <c r="M30" s="360">
        <v>4.6100000000000003</v>
      </c>
      <c r="N30" s="360"/>
      <c r="O30" s="150" t="s">
        <v>1341</v>
      </c>
    </row>
    <row r="31" spans="1:15" ht="25" customHeight="1">
      <c r="A31" s="39" t="s">
        <v>611</v>
      </c>
      <c r="B31" s="39">
        <v>6</v>
      </c>
      <c r="C31" s="358">
        <v>7</v>
      </c>
      <c r="D31" s="358"/>
      <c r="E31" s="358" t="s">
        <v>394</v>
      </c>
      <c r="F31" s="358"/>
      <c r="G31" s="358" t="s">
        <v>449</v>
      </c>
      <c r="H31" s="358"/>
      <c r="I31" s="376">
        <v>1</v>
      </c>
      <c r="J31" s="376"/>
      <c r="K31" s="39">
        <v>1.8</v>
      </c>
      <c r="L31" s="46">
        <v>16.2</v>
      </c>
      <c r="M31" s="358">
        <v>3.08</v>
      </c>
      <c r="N31" s="358"/>
      <c r="O31" s="151" t="s">
        <v>1848</v>
      </c>
    </row>
    <row r="32" spans="1:15" ht="25" customHeight="1">
      <c r="A32" s="41" t="s">
        <v>611</v>
      </c>
      <c r="B32" s="41">
        <v>10</v>
      </c>
      <c r="C32" s="360">
        <v>7</v>
      </c>
      <c r="D32" s="360"/>
      <c r="E32" s="360" t="s">
        <v>396</v>
      </c>
      <c r="F32" s="360"/>
      <c r="G32" s="360" t="s">
        <v>450</v>
      </c>
      <c r="H32" s="360"/>
      <c r="I32" s="375">
        <v>1</v>
      </c>
      <c r="J32" s="375"/>
      <c r="K32" s="41">
        <v>1.8</v>
      </c>
      <c r="L32" s="45">
        <v>18.7</v>
      </c>
      <c r="M32" s="360">
        <v>1.83</v>
      </c>
      <c r="N32" s="360"/>
      <c r="O32" s="150" t="s">
        <v>1849</v>
      </c>
    </row>
    <row r="33" spans="1:16" ht="25" customHeight="1">
      <c r="A33" s="39" t="s">
        <v>611</v>
      </c>
      <c r="B33" s="39">
        <v>16</v>
      </c>
      <c r="C33" s="358">
        <v>7</v>
      </c>
      <c r="D33" s="358"/>
      <c r="E33" s="358" t="s">
        <v>398</v>
      </c>
      <c r="F33" s="358"/>
      <c r="G33" s="358" t="s">
        <v>468</v>
      </c>
      <c r="H33" s="358"/>
      <c r="I33" s="376">
        <v>1</v>
      </c>
      <c r="J33" s="376"/>
      <c r="K33" s="39">
        <v>1.8</v>
      </c>
      <c r="L33" s="46">
        <v>20</v>
      </c>
      <c r="M33" s="358">
        <v>1.1499999999999999</v>
      </c>
      <c r="N33" s="358"/>
      <c r="O33" s="151" t="s">
        <v>1359</v>
      </c>
    </row>
    <row r="34" spans="1:16" ht="25" customHeight="1">
      <c r="A34" s="41" t="s">
        <v>611</v>
      </c>
      <c r="B34" s="41">
        <v>25</v>
      </c>
      <c r="C34" s="360">
        <v>7</v>
      </c>
      <c r="D34" s="360"/>
      <c r="E34" s="360" t="s">
        <v>398</v>
      </c>
      <c r="F34" s="360"/>
      <c r="G34" s="360" t="s">
        <v>226</v>
      </c>
      <c r="H34" s="360"/>
      <c r="I34" s="375">
        <v>1.2</v>
      </c>
      <c r="J34" s="375"/>
      <c r="K34" s="41">
        <v>1.8</v>
      </c>
      <c r="L34" s="45">
        <v>24.4</v>
      </c>
      <c r="M34" s="360">
        <v>0.72699999999999998</v>
      </c>
      <c r="N34" s="360"/>
      <c r="O34" s="150" t="s">
        <v>1581</v>
      </c>
    </row>
    <row r="35" spans="1:16" ht="25" customHeight="1">
      <c r="A35" s="39" t="s">
        <v>611</v>
      </c>
      <c r="B35" s="39">
        <v>35</v>
      </c>
      <c r="C35" s="358">
        <v>7</v>
      </c>
      <c r="D35" s="358"/>
      <c r="E35" s="358" t="s">
        <v>398</v>
      </c>
      <c r="F35" s="358"/>
      <c r="G35" s="358" t="s">
        <v>504</v>
      </c>
      <c r="H35" s="358"/>
      <c r="I35" s="376">
        <v>1.2</v>
      </c>
      <c r="J35" s="376"/>
      <c r="K35" s="39">
        <v>1.8</v>
      </c>
      <c r="L35" s="46">
        <v>26.8</v>
      </c>
      <c r="M35" s="358">
        <v>0.52400000000000002</v>
      </c>
      <c r="N35" s="358"/>
      <c r="O35" s="151" t="s">
        <v>1850</v>
      </c>
    </row>
    <row r="36" spans="1:16" ht="25" customHeight="1">
      <c r="A36" s="41" t="s">
        <v>611</v>
      </c>
      <c r="B36" s="41">
        <v>50</v>
      </c>
      <c r="C36" s="360">
        <v>7</v>
      </c>
      <c r="D36" s="360"/>
      <c r="E36" s="360" t="s">
        <v>398</v>
      </c>
      <c r="F36" s="360"/>
      <c r="G36" s="360">
        <v>8.1999999999999993</v>
      </c>
      <c r="H36" s="360"/>
      <c r="I36" s="375">
        <v>1.4</v>
      </c>
      <c r="J36" s="375"/>
      <c r="K36" s="41">
        <v>1.9</v>
      </c>
      <c r="L36" s="45">
        <v>31</v>
      </c>
      <c r="M36" s="360">
        <v>0.38700000000000001</v>
      </c>
      <c r="N36" s="360"/>
      <c r="O36" s="150" t="s">
        <v>1851</v>
      </c>
    </row>
    <row r="37" spans="1:16" ht="25" customHeight="1">
      <c r="A37" s="39" t="s">
        <v>611</v>
      </c>
      <c r="B37" s="39">
        <v>70</v>
      </c>
      <c r="C37" s="358">
        <v>7</v>
      </c>
      <c r="D37" s="358"/>
      <c r="E37" s="358" t="s">
        <v>398</v>
      </c>
      <c r="F37" s="358"/>
      <c r="G37" s="358">
        <v>10</v>
      </c>
      <c r="H37" s="358"/>
      <c r="I37" s="376">
        <v>1.4</v>
      </c>
      <c r="J37" s="376"/>
      <c r="K37" s="39">
        <v>2.1</v>
      </c>
      <c r="L37" s="46">
        <v>35.5</v>
      </c>
      <c r="M37" s="358">
        <v>0.26800000000000002</v>
      </c>
      <c r="N37" s="358"/>
      <c r="O37" s="151" t="s">
        <v>1852</v>
      </c>
    </row>
    <row r="38" spans="1:16" ht="25" customHeight="1">
      <c r="A38" s="41" t="s">
        <v>611</v>
      </c>
      <c r="B38" s="41">
        <v>95</v>
      </c>
      <c r="C38" s="360">
        <v>19</v>
      </c>
      <c r="D38" s="360"/>
      <c r="E38" s="360" t="s">
        <v>398</v>
      </c>
      <c r="F38" s="360"/>
      <c r="G38" s="360">
        <v>11.6</v>
      </c>
      <c r="H38" s="360"/>
      <c r="I38" s="375">
        <v>1.6</v>
      </c>
      <c r="J38" s="375"/>
      <c r="K38" s="45">
        <v>2.2999999999999998</v>
      </c>
      <c r="L38" s="45">
        <v>41</v>
      </c>
      <c r="M38" s="360">
        <v>0.193</v>
      </c>
      <c r="N38" s="360"/>
      <c r="O38" s="150" t="s">
        <v>1853</v>
      </c>
    </row>
    <row r="39" spans="1:16" ht="25" customHeight="1">
      <c r="A39" s="39" t="s">
        <v>611</v>
      </c>
      <c r="B39" s="39">
        <v>120</v>
      </c>
      <c r="C39" s="358">
        <v>19</v>
      </c>
      <c r="D39" s="358"/>
      <c r="E39" s="358" t="s">
        <v>398</v>
      </c>
      <c r="F39" s="358"/>
      <c r="G39" s="376">
        <v>13</v>
      </c>
      <c r="H39" s="376"/>
      <c r="I39" s="376">
        <v>1.6</v>
      </c>
      <c r="J39" s="376"/>
      <c r="K39" s="46">
        <v>2.4</v>
      </c>
      <c r="L39" s="46">
        <v>44.7</v>
      </c>
      <c r="M39" s="358">
        <v>0.153</v>
      </c>
      <c r="N39" s="358"/>
      <c r="O39" s="151" t="s">
        <v>1854</v>
      </c>
    </row>
    <row r="40" spans="1:16" ht="25" customHeight="1">
      <c r="A40" s="41" t="s">
        <v>611</v>
      </c>
      <c r="B40" s="41">
        <v>150</v>
      </c>
      <c r="C40" s="360">
        <v>19</v>
      </c>
      <c r="D40" s="360"/>
      <c r="E40" s="360" t="s">
        <v>398</v>
      </c>
      <c r="F40" s="360"/>
      <c r="G40" s="360">
        <v>14.4</v>
      </c>
      <c r="H40" s="360"/>
      <c r="I40" s="375">
        <v>1.8</v>
      </c>
      <c r="J40" s="375"/>
      <c r="K40" s="41">
        <v>2.5</v>
      </c>
      <c r="L40" s="45">
        <v>49</v>
      </c>
      <c r="M40" s="360">
        <v>0.124</v>
      </c>
      <c r="N40" s="360"/>
      <c r="O40" s="150" t="s">
        <v>1855</v>
      </c>
    </row>
    <row r="41" spans="1:16" ht="25" customHeight="1">
      <c r="A41" s="39" t="s">
        <v>611</v>
      </c>
      <c r="B41" s="39">
        <v>185</v>
      </c>
      <c r="C41" s="358">
        <v>37</v>
      </c>
      <c r="D41" s="358"/>
      <c r="E41" s="358" t="s">
        <v>398</v>
      </c>
      <c r="F41" s="358"/>
      <c r="G41" s="358">
        <v>16</v>
      </c>
      <c r="H41" s="358"/>
      <c r="I41" s="376">
        <v>2</v>
      </c>
      <c r="J41" s="376"/>
      <c r="K41" s="39">
        <v>2.7</v>
      </c>
      <c r="L41" s="46">
        <v>54.8</v>
      </c>
      <c r="M41" s="358">
        <v>9.9099999999999994E-2</v>
      </c>
      <c r="N41" s="358"/>
      <c r="O41" s="151" t="s">
        <v>1858</v>
      </c>
    </row>
    <row r="42" spans="1:16" ht="25" customHeight="1">
      <c r="A42" s="41" t="s">
        <v>611</v>
      </c>
      <c r="B42" s="41">
        <v>240</v>
      </c>
      <c r="C42" s="360">
        <v>37</v>
      </c>
      <c r="D42" s="360"/>
      <c r="E42" s="360" t="s">
        <v>398</v>
      </c>
      <c r="F42" s="360"/>
      <c r="G42" s="360">
        <v>18.399999999999999</v>
      </c>
      <c r="H42" s="360"/>
      <c r="I42" s="375">
        <v>2.2000000000000002</v>
      </c>
      <c r="J42" s="375"/>
      <c r="K42" s="41">
        <v>2.9</v>
      </c>
      <c r="L42" s="45">
        <v>62</v>
      </c>
      <c r="M42" s="360">
        <v>7.5399999999999995E-2</v>
      </c>
      <c r="N42" s="360"/>
      <c r="O42" s="150" t="s">
        <v>1857</v>
      </c>
    </row>
    <row r="43" spans="1:16" ht="25" customHeight="1">
      <c r="A43" s="39" t="s">
        <v>611</v>
      </c>
      <c r="B43" s="39">
        <v>300</v>
      </c>
      <c r="C43" s="358">
        <v>37</v>
      </c>
      <c r="D43" s="358"/>
      <c r="E43" s="358" t="s">
        <v>398</v>
      </c>
      <c r="F43" s="358"/>
      <c r="G43" s="358">
        <v>20.6</v>
      </c>
      <c r="H43" s="358"/>
      <c r="I43" s="376">
        <v>2.4</v>
      </c>
      <c r="J43" s="376"/>
      <c r="K43" s="39">
        <v>3.2</v>
      </c>
      <c r="L43" s="46">
        <v>68.7</v>
      </c>
      <c r="M43" s="358">
        <v>6.0100000000000001E-2</v>
      </c>
      <c r="N43" s="358"/>
      <c r="O43" s="151" t="s">
        <v>1856</v>
      </c>
      <c r="P43" s="135" t="s">
        <v>1346</v>
      </c>
    </row>
    <row r="66" spans="1:15" ht="30" customHeight="1">
      <c r="A66" s="12"/>
      <c r="B66" s="13" t="s">
        <v>7</v>
      </c>
      <c r="C66" s="14"/>
      <c r="D66" s="14"/>
      <c r="E66" s="14"/>
      <c r="F66" s="14"/>
      <c r="G66" s="14"/>
      <c r="H66" s="14"/>
      <c r="I66" s="14"/>
      <c r="J66" s="14"/>
      <c r="K66" s="14"/>
      <c r="L66" s="14"/>
      <c r="M66" s="14"/>
      <c r="N66" s="14"/>
      <c r="O66" s="16">
        <v>37</v>
      </c>
    </row>
  </sheetData>
  <mergeCells count="91">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s>
  <hyperlinks>
    <hyperlink ref="B66" r:id="rId1" tooltip="http://www.Z43-cable.vn" xr:uid="{00000000-0004-0000-2100-000000000000}"/>
  </hyperlinks>
  <pageMargins left="0.47222222222222199" right="0.47222222222222199" top="0.118055555555556" bottom="5.9027777777777797E-2" header="0" footer="0"/>
  <pageSetup paperSize="9" scale="65" orientation="portrait" r:id="rId2"/>
  <colBreaks count="1" manualBreakCount="1">
    <brk id="15" max="74" man="1"/>
  </colBreaks>
  <drawing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Q66"/>
  <sheetViews>
    <sheetView topLeftCell="A34" zoomScale="85" zoomScaleNormal="85" zoomScaleSheetLayoutView="100" workbookViewId="0">
      <selection activeCell="L41" sqref="L41"/>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612</v>
      </c>
      <c r="B1" s="17"/>
      <c r="C1" s="17"/>
      <c r="D1" s="17"/>
      <c r="E1" s="17"/>
      <c r="F1" s="17"/>
      <c r="H1" s="179" t="s">
        <v>1</v>
      </c>
      <c r="I1" s="179"/>
      <c r="J1" s="179"/>
      <c r="K1" s="179"/>
      <c r="L1" s="179"/>
      <c r="M1" s="179"/>
      <c r="N1" s="179"/>
    </row>
    <row r="2" spans="1:15" s="1" customFormat="1" ht="45" customHeight="1">
      <c r="A2" s="364" t="s">
        <v>613</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509</v>
      </c>
      <c r="B4" s="31"/>
      <c r="C4" s="31"/>
      <c r="D4" s="31"/>
      <c r="E4" s="31"/>
      <c r="F4" s="31"/>
      <c r="G4" s="32"/>
      <c r="H4" s="32"/>
      <c r="I4" s="32"/>
      <c r="J4" s="32"/>
      <c r="K4" s="32"/>
      <c r="L4" s="32"/>
      <c r="M4" s="32"/>
      <c r="N4" s="32"/>
      <c r="O4" s="32"/>
    </row>
    <row r="5" spans="1:15">
      <c r="A5" s="22"/>
      <c r="B5" s="22"/>
      <c r="C5" s="22"/>
      <c r="D5" s="22"/>
      <c r="E5" s="22"/>
      <c r="F5" s="22"/>
    </row>
    <row r="6" spans="1:15" ht="15">
      <c r="A6" s="4" t="s">
        <v>259</v>
      </c>
      <c r="B6" s="33"/>
      <c r="C6" s="33"/>
      <c r="D6" s="33"/>
      <c r="E6" s="33"/>
      <c r="F6" s="33"/>
    </row>
    <row r="7" spans="1:15">
      <c r="A7" s="2" t="s">
        <v>388</v>
      </c>
      <c r="B7" s="34"/>
      <c r="C7" s="34"/>
      <c r="D7" s="34"/>
      <c r="E7" s="34"/>
      <c r="F7" s="34"/>
    </row>
    <row r="8" spans="1:15">
      <c r="A8" s="2" t="s">
        <v>356</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4" t="s">
        <v>594</v>
      </c>
      <c r="B12" s="4"/>
      <c r="C12" s="4"/>
      <c r="D12" s="4"/>
      <c r="E12" s="4"/>
      <c r="F12" s="4"/>
    </row>
    <row r="13" spans="1:15">
      <c r="B13" s="34"/>
      <c r="C13" s="34"/>
      <c r="D13" s="34"/>
      <c r="E13" s="34"/>
      <c r="F13" s="34"/>
      <c r="G13" s="35"/>
      <c r="H13" s="35"/>
      <c r="I13" s="35"/>
      <c r="J13" s="35"/>
      <c r="K13" s="35"/>
      <c r="L13" s="35"/>
    </row>
    <row r="14" spans="1:15">
      <c r="B14" s="34"/>
      <c r="C14" s="34"/>
      <c r="D14" s="34"/>
      <c r="E14" s="34"/>
      <c r="F14" s="34"/>
      <c r="G14" s="35"/>
      <c r="H14" s="35"/>
      <c r="I14" s="35"/>
      <c r="J14" s="35"/>
      <c r="K14" s="35"/>
      <c r="L14" s="35"/>
    </row>
    <row r="16" spans="1:15" ht="15">
      <c r="A16" s="4" t="s">
        <v>176</v>
      </c>
      <c r="B16" s="33"/>
      <c r="C16" s="33"/>
      <c r="D16" s="33"/>
      <c r="E16" s="33"/>
      <c r="F16" s="33"/>
    </row>
    <row r="17" spans="1:17">
      <c r="A17" s="36" t="s">
        <v>456</v>
      </c>
      <c r="B17" s="37"/>
      <c r="C17" s="37"/>
      <c r="D17" s="37"/>
      <c r="E17" s="37"/>
      <c r="F17" s="37"/>
    </row>
    <row r="18" spans="1:17">
      <c r="A18" s="36" t="s">
        <v>438</v>
      </c>
      <c r="B18" s="37"/>
      <c r="C18" s="37"/>
      <c r="D18" s="37"/>
      <c r="E18" s="37"/>
      <c r="F18" s="37"/>
    </row>
    <row r="19" spans="1:17">
      <c r="A19" s="36" t="s">
        <v>439</v>
      </c>
      <c r="B19" s="37"/>
      <c r="C19" s="37"/>
      <c r="D19" s="37"/>
      <c r="E19" s="37"/>
      <c r="F19" s="37"/>
    </row>
    <row r="20" spans="1:17">
      <c r="A20" s="36" t="s">
        <v>440</v>
      </c>
      <c r="B20" s="37"/>
      <c r="C20" s="37"/>
      <c r="D20" s="37"/>
      <c r="E20" s="37"/>
      <c r="F20" s="37"/>
    </row>
    <row r="21" spans="1:17">
      <c r="A21" s="36" t="s">
        <v>441</v>
      </c>
      <c r="B21" s="37"/>
      <c r="C21" s="37"/>
      <c r="D21" s="37"/>
      <c r="E21" s="37"/>
      <c r="F21" s="37"/>
    </row>
    <row r="22" spans="1:17">
      <c r="A22" s="36" t="s">
        <v>389</v>
      </c>
      <c r="B22" s="37"/>
      <c r="C22" s="37"/>
      <c r="D22" s="37"/>
      <c r="E22" s="37"/>
      <c r="F22" s="37"/>
    </row>
    <row r="24" spans="1:17" ht="15">
      <c r="A24" s="4" t="s">
        <v>182</v>
      </c>
      <c r="B24" s="33"/>
      <c r="C24" s="33"/>
      <c r="D24" s="33"/>
      <c r="E24" s="33"/>
      <c r="F24" s="33"/>
    </row>
    <row r="26" spans="1:17"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7" ht="30" customHeight="1">
      <c r="A27" s="193"/>
      <c r="B27" s="193"/>
      <c r="C27" s="193" t="s">
        <v>240</v>
      </c>
      <c r="D27" s="193"/>
      <c r="E27" s="193"/>
      <c r="F27" s="193"/>
      <c r="G27" s="193"/>
      <c r="H27" s="193"/>
      <c r="I27" s="193"/>
      <c r="J27" s="193"/>
      <c r="K27" s="193"/>
      <c r="L27" s="193"/>
      <c r="M27" s="193"/>
      <c r="N27" s="193"/>
      <c r="O27" s="193"/>
    </row>
    <row r="28" spans="1:17">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7" ht="25" customHeight="1">
      <c r="A29" s="39" t="s">
        <v>614</v>
      </c>
      <c r="B29" s="39">
        <v>2.5</v>
      </c>
      <c r="C29" s="358">
        <v>7</v>
      </c>
      <c r="D29" s="358"/>
      <c r="E29" s="358" t="s">
        <v>444</v>
      </c>
      <c r="F29" s="358"/>
      <c r="G29" s="358" t="s">
        <v>445</v>
      </c>
      <c r="H29" s="358"/>
      <c r="I29" s="376">
        <v>0.8</v>
      </c>
      <c r="J29" s="376"/>
      <c r="K29" s="39">
        <v>1.8</v>
      </c>
      <c r="L29" s="46">
        <v>13.7</v>
      </c>
      <c r="M29" s="358">
        <v>7.41</v>
      </c>
      <c r="N29" s="358"/>
      <c r="O29" s="151" t="s">
        <v>1328</v>
      </c>
    </row>
    <row r="30" spans="1:17" ht="25" customHeight="1">
      <c r="A30" s="41" t="s">
        <v>614</v>
      </c>
      <c r="B30" s="41">
        <v>4</v>
      </c>
      <c r="C30" s="360">
        <v>7</v>
      </c>
      <c r="D30" s="360"/>
      <c r="E30" s="360" t="s">
        <v>447</v>
      </c>
      <c r="F30" s="360"/>
      <c r="G30" s="360" t="s">
        <v>448</v>
      </c>
      <c r="H30" s="360"/>
      <c r="I30" s="375">
        <v>1</v>
      </c>
      <c r="J30" s="375"/>
      <c r="K30" s="41">
        <v>1.8</v>
      </c>
      <c r="L30" s="45">
        <v>16.3</v>
      </c>
      <c r="M30" s="360">
        <v>4.6100000000000003</v>
      </c>
      <c r="N30" s="360"/>
      <c r="O30" s="150" t="s">
        <v>335</v>
      </c>
      <c r="Q30" s="44"/>
    </row>
    <row r="31" spans="1:17" ht="25" customHeight="1">
      <c r="A31" s="39" t="s">
        <v>614</v>
      </c>
      <c r="B31" s="39">
        <v>6</v>
      </c>
      <c r="C31" s="358">
        <v>7</v>
      </c>
      <c r="D31" s="358"/>
      <c r="E31" s="358" t="s">
        <v>394</v>
      </c>
      <c r="F31" s="358"/>
      <c r="G31" s="358" t="s">
        <v>449</v>
      </c>
      <c r="H31" s="358"/>
      <c r="I31" s="376">
        <v>1</v>
      </c>
      <c r="J31" s="376"/>
      <c r="K31" s="39">
        <v>1.8</v>
      </c>
      <c r="L31" s="46">
        <v>17.7</v>
      </c>
      <c r="M31" s="358">
        <v>3.08</v>
      </c>
      <c r="N31" s="358"/>
      <c r="O31" s="151" t="s">
        <v>1824</v>
      </c>
      <c r="Q31" s="43"/>
    </row>
    <row r="32" spans="1:17" ht="25" customHeight="1">
      <c r="A32" s="41" t="s">
        <v>614</v>
      </c>
      <c r="B32" s="41">
        <v>10</v>
      </c>
      <c r="C32" s="360">
        <v>7</v>
      </c>
      <c r="D32" s="360"/>
      <c r="E32" s="360" t="s">
        <v>396</v>
      </c>
      <c r="F32" s="360"/>
      <c r="G32" s="360" t="s">
        <v>450</v>
      </c>
      <c r="H32" s="360"/>
      <c r="I32" s="375">
        <v>1</v>
      </c>
      <c r="J32" s="375"/>
      <c r="K32" s="41">
        <v>1.8</v>
      </c>
      <c r="L32" s="45">
        <v>20.399999999999999</v>
      </c>
      <c r="M32" s="360">
        <v>1.83</v>
      </c>
      <c r="N32" s="360"/>
      <c r="O32" s="150" t="s">
        <v>1859</v>
      </c>
      <c r="Q32" s="44"/>
    </row>
    <row r="33" spans="1:17" ht="25" customHeight="1">
      <c r="A33" s="39" t="s">
        <v>614</v>
      </c>
      <c r="B33" s="39">
        <v>16</v>
      </c>
      <c r="C33" s="358">
        <v>7</v>
      </c>
      <c r="D33" s="358"/>
      <c r="E33" s="358" t="s">
        <v>398</v>
      </c>
      <c r="F33" s="358"/>
      <c r="G33" s="358" t="s">
        <v>468</v>
      </c>
      <c r="H33" s="358"/>
      <c r="I33" s="376">
        <v>1</v>
      </c>
      <c r="J33" s="376"/>
      <c r="K33" s="39">
        <v>1.8</v>
      </c>
      <c r="L33" s="46">
        <v>22</v>
      </c>
      <c r="M33" s="358">
        <v>1.1499999999999999</v>
      </c>
      <c r="N33" s="358"/>
      <c r="O33" s="151" t="s">
        <v>1860</v>
      </c>
      <c r="Q33" s="43"/>
    </row>
    <row r="34" spans="1:17" ht="25" customHeight="1">
      <c r="A34" s="41" t="s">
        <v>614</v>
      </c>
      <c r="B34" s="41">
        <v>25</v>
      </c>
      <c r="C34" s="360">
        <v>7</v>
      </c>
      <c r="D34" s="360"/>
      <c r="E34" s="360" t="s">
        <v>398</v>
      </c>
      <c r="F34" s="360"/>
      <c r="G34" s="360" t="s">
        <v>226</v>
      </c>
      <c r="H34" s="360"/>
      <c r="I34" s="375">
        <v>1.2</v>
      </c>
      <c r="J34" s="375"/>
      <c r="K34" s="41">
        <v>1.8</v>
      </c>
      <c r="L34" s="45">
        <v>26.8</v>
      </c>
      <c r="M34" s="360">
        <v>0.72699999999999998</v>
      </c>
      <c r="N34" s="360"/>
      <c r="O34" s="150" t="s">
        <v>1861</v>
      </c>
      <c r="Q34" s="44"/>
    </row>
    <row r="35" spans="1:17" ht="25" customHeight="1">
      <c r="A35" s="39" t="s">
        <v>614</v>
      </c>
      <c r="B35" s="39">
        <v>35</v>
      </c>
      <c r="C35" s="358">
        <v>7</v>
      </c>
      <c r="D35" s="358"/>
      <c r="E35" s="358" t="s">
        <v>398</v>
      </c>
      <c r="F35" s="358"/>
      <c r="G35" s="358" t="s">
        <v>504</v>
      </c>
      <c r="H35" s="358"/>
      <c r="I35" s="376">
        <v>1.2</v>
      </c>
      <c r="J35" s="376"/>
      <c r="K35" s="39">
        <v>1.9</v>
      </c>
      <c r="L35" s="46">
        <v>30</v>
      </c>
      <c r="M35" s="358">
        <v>0.52400000000000002</v>
      </c>
      <c r="N35" s="358"/>
      <c r="O35" s="151" t="s">
        <v>1862</v>
      </c>
      <c r="Q35" s="43"/>
    </row>
    <row r="36" spans="1:17" ht="25" customHeight="1">
      <c r="A36" s="41" t="s">
        <v>614</v>
      </c>
      <c r="B36" s="41">
        <v>50</v>
      </c>
      <c r="C36" s="360">
        <v>7</v>
      </c>
      <c r="D36" s="360"/>
      <c r="E36" s="360" t="s">
        <v>398</v>
      </c>
      <c r="F36" s="360"/>
      <c r="G36" s="360">
        <v>8.1999999999999993</v>
      </c>
      <c r="H36" s="360"/>
      <c r="I36" s="375">
        <v>1.4</v>
      </c>
      <c r="J36" s="375"/>
      <c r="K36" s="45">
        <v>2</v>
      </c>
      <c r="L36" s="45">
        <v>34.200000000000003</v>
      </c>
      <c r="M36" s="360">
        <v>0.38700000000000001</v>
      </c>
      <c r="N36" s="360"/>
      <c r="O36" s="150" t="s">
        <v>1863</v>
      </c>
      <c r="Q36" s="44"/>
    </row>
    <row r="37" spans="1:17" ht="25" customHeight="1">
      <c r="A37" s="39" t="s">
        <v>614</v>
      </c>
      <c r="B37" s="39">
        <v>70</v>
      </c>
      <c r="C37" s="358">
        <v>7</v>
      </c>
      <c r="D37" s="358"/>
      <c r="E37" s="358" t="s">
        <v>398</v>
      </c>
      <c r="F37" s="358"/>
      <c r="G37" s="358">
        <v>10</v>
      </c>
      <c r="H37" s="358"/>
      <c r="I37" s="376">
        <v>1.4</v>
      </c>
      <c r="J37" s="376"/>
      <c r="K37" s="39">
        <v>2.2000000000000002</v>
      </c>
      <c r="L37" s="46">
        <v>39.700000000000003</v>
      </c>
      <c r="M37" s="358">
        <v>0.26800000000000002</v>
      </c>
      <c r="N37" s="358"/>
      <c r="O37" s="151" t="s">
        <v>1864</v>
      </c>
      <c r="Q37" s="43"/>
    </row>
    <row r="38" spans="1:17" ht="25" customHeight="1">
      <c r="A38" s="41" t="s">
        <v>614</v>
      </c>
      <c r="B38" s="41">
        <v>95</v>
      </c>
      <c r="C38" s="360">
        <v>19</v>
      </c>
      <c r="D38" s="360"/>
      <c r="E38" s="360" t="s">
        <v>398</v>
      </c>
      <c r="F38" s="360"/>
      <c r="G38" s="360">
        <v>11.6</v>
      </c>
      <c r="H38" s="360"/>
      <c r="I38" s="375">
        <v>1.6</v>
      </c>
      <c r="J38" s="375"/>
      <c r="K38" s="45">
        <v>2.4</v>
      </c>
      <c r="L38" s="45">
        <v>45.3</v>
      </c>
      <c r="M38" s="360">
        <v>0.193</v>
      </c>
      <c r="N38" s="360"/>
      <c r="O38" s="150" t="s">
        <v>1865</v>
      </c>
      <c r="Q38" s="44"/>
    </row>
    <row r="39" spans="1:17" ht="25" customHeight="1">
      <c r="A39" s="39" t="s">
        <v>614</v>
      </c>
      <c r="B39" s="39">
        <v>120</v>
      </c>
      <c r="C39" s="358">
        <v>19</v>
      </c>
      <c r="D39" s="358"/>
      <c r="E39" s="358" t="s">
        <v>398</v>
      </c>
      <c r="F39" s="358"/>
      <c r="G39" s="376">
        <v>13</v>
      </c>
      <c r="H39" s="376"/>
      <c r="I39" s="376">
        <v>1.6</v>
      </c>
      <c r="J39" s="376"/>
      <c r="K39" s="46">
        <v>2.5</v>
      </c>
      <c r="L39" s="46">
        <v>50</v>
      </c>
      <c r="M39" s="358">
        <v>0.153</v>
      </c>
      <c r="N39" s="358"/>
      <c r="O39" s="151" t="s">
        <v>1866</v>
      </c>
      <c r="Q39" s="43"/>
    </row>
    <row r="40" spans="1:17" ht="25" customHeight="1">
      <c r="A40" s="41" t="s">
        <v>614</v>
      </c>
      <c r="B40" s="41">
        <v>150</v>
      </c>
      <c r="C40" s="360">
        <v>19</v>
      </c>
      <c r="D40" s="360"/>
      <c r="E40" s="360" t="s">
        <v>398</v>
      </c>
      <c r="F40" s="360"/>
      <c r="G40" s="360">
        <v>14.4</v>
      </c>
      <c r="H40" s="360"/>
      <c r="I40" s="375">
        <v>1.8</v>
      </c>
      <c r="J40" s="375"/>
      <c r="K40" s="41">
        <v>2.7</v>
      </c>
      <c r="L40" s="45">
        <v>54.8</v>
      </c>
      <c r="M40" s="360">
        <v>0.124</v>
      </c>
      <c r="N40" s="360"/>
      <c r="O40" s="150" t="s">
        <v>1867</v>
      </c>
      <c r="Q40" s="44"/>
    </row>
    <row r="41" spans="1:17" ht="25" customHeight="1">
      <c r="A41" s="39" t="s">
        <v>614</v>
      </c>
      <c r="B41" s="39">
        <v>185</v>
      </c>
      <c r="C41" s="358">
        <v>37</v>
      </c>
      <c r="D41" s="358"/>
      <c r="E41" s="358" t="s">
        <v>398</v>
      </c>
      <c r="F41" s="358"/>
      <c r="G41" s="376">
        <v>16</v>
      </c>
      <c r="H41" s="376"/>
      <c r="I41" s="376">
        <v>2</v>
      </c>
      <c r="J41" s="376"/>
      <c r="K41" s="39">
        <v>2.9</v>
      </c>
      <c r="L41" s="46">
        <v>60.6</v>
      </c>
      <c r="M41" s="358">
        <v>9.9099999999999994E-2</v>
      </c>
      <c r="N41" s="358"/>
      <c r="O41" s="151" t="s">
        <v>1868</v>
      </c>
      <c r="Q41" s="43"/>
    </row>
    <row r="42" spans="1:17" ht="25" customHeight="1">
      <c r="A42" s="41" t="s">
        <v>614</v>
      </c>
      <c r="B42" s="41">
        <v>240</v>
      </c>
      <c r="C42" s="360">
        <v>37</v>
      </c>
      <c r="D42" s="360"/>
      <c r="E42" s="360" t="s">
        <v>398</v>
      </c>
      <c r="F42" s="360"/>
      <c r="G42" s="360">
        <v>18.399999999999999</v>
      </c>
      <c r="H42" s="360"/>
      <c r="I42" s="375">
        <v>2.2000000000000002</v>
      </c>
      <c r="J42" s="375"/>
      <c r="K42" s="41">
        <v>3.2</v>
      </c>
      <c r="L42" s="45">
        <v>68.599999999999994</v>
      </c>
      <c r="M42" s="360">
        <v>7.5399999999999995E-2</v>
      </c>
      <c r="N42" s="360"/>
      <c r="O42" s="150" t="s">
        <v>1869</v>
      </c>
      <c r="Q42" s="44"/>
    </row>
    <row r="43" spans="1:17" ht="25" customHeight="1">
      <c r="A43" s="39" t="s">
        <v>614</v>
      </c>
      <c r="B43" s="39">
        <v>300</v>
      </c>
      <c r="C43" s="358">
        <v>37</v>
      </c>
      <c r="D43" s="358"/>
      <c r="E43" s="358" t="s">
        <v>398</v>
      </c>
      <c r="F43" s="358"/>
      <c r="G43" s="358">
        <v>20.6</v>
      </c>
      <c r="H43" s="358"/>
      <c r="I43" s="376">
        <v>2.4</v>
      </c>
      <c r="J43" s="376"/>
      <c r="K43" s="39">
        <v>3.4</v>
      </c>
      <c r="L43" s="46">
        <v>76.2</v>
      </c>
      <c r="M43" s="358">
        <v>6.0100000000000001E-2</v>
      </c>
      <c r="N43" s="358"/>
      <c r="O43" s="151" t="s">
        <v>1870</v>
      </c>
      <c r="P43" s="138" t="s">
        <v>1346</v>
      </c>
    </row>
    <row r="66" spans="1:15" ht="30" customHeight="1">
      <c r="A66" s="12"/>
      <c r="B66" s="13" t="s">
        <v>7</v>
      </c>
      <c r="C66" s="14"/>
      <c r="D66" s="14"/>
      <c r="E66" s="14"/>
      <c r="F66" s="14"/>
      <c r="G66" s="14"/>
      <c r="H66" s="14"/>
      <c r="I66" s="14"/>
      <c r="J66" s="14"/>
      <c r="K66" s="14"/>
      <c r="L66" s="14"/>
      <c r="M66" s="14"/>
      <c r="N66" s="14"/>
      <c r="O66" s="16">
        <v>38</v>
      </c>
    </row>
  </sheetData>
  <mergeCells count="91">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s>
  <hyperlinks>
    <hyperlink ref="B66" r:id="rId1" tooltip="http://www.Z43-cable.vn" xr:uid="{00000000-0004-0000-2200-000000000000}"/>
  </hyperlinks>
  <pageMargins left="0.47222222222222199" right="0.47222222222222199" top="0.118055555555556" bottom="5.9027777777777797E-2" header="0" footer="0"/>
  <pageSetup paperSize="9" scale="65" orientation="portrait" r:id="rId2"/>
  <colBreaks count="1" manualBreakCount="1">
    <brk id="15" max="73" man="1"/>
  </colBreaks>
  <drawing r:id="rId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Q68"/>
  <sheetViews>
    <sheetView topLeftCell="A28" zoomScale="70" zoomScaleNormal="70" zoomScaleSheetLayoutView="100" workbookViewId="0">
      <selection activeCell="P40" sqref="P40"/>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6" width="12.08984375" style="2" customWidth="1"/>
    <col min="17" max="16384" width="9" style="2"/>
  </cols>
  <sheetData>
    <row r="1" spans="1:16" ht="50" customHeight="1">
      <c r="A1" s="17" t="s">
        <v>615</v>
      </c>
      <c r="B1" s="17"/>
      <c r="C1" s="17"/>
      <c r="D1" s="17"/>
      <c r="E1" s="17"/>
      <c r="F1" s="17"/>
      <c r="H1" s="179" t="s">
        <v>1</v>
      </c>
      <c r="I1" s="179"/>
      <c r="J1" s="179"/>
      <c r="K1" s="179"/>
      <c r="L1" s="179"/>
      <c r="M1" s="179"/>
      <c r="N1" s="179"/>
    </row>
    <row r="2" spans="1:16" s="1" customFormat="1" ht="45" customHeight="1">
      <c r="A2" s="364" t="s">
        <v>616</v>
      </c>
      <c r="B2" s="364"/>
      <c r="C2" s="364"/>
      <c r="D2" s="364"/>
      <c r="E2" s="364"/>
      <c r="F2" s="364"/>
      <c r="G2" s="364"/>
      <c r="H2" s="364"/>
      <c r="I2" s="364"/>
      <c r="J2" s="364"/>
      <c r="K2" s="364"/>
      <c r="L2" s="364"/>
      <c r="M2" s="364"/>
      <c r="N2" s="364"/>
      <c r="O2" s="364"/>
      <c r="P2" s="170"/>
    </row>
    <row r="3" spans="1:16" s="1" customFormat="1" ht="15.5">
      <c r="A3" s="22"/>
      <c r="B3" s="22"/>
      <c r="C3" s="22"/>
      <c r="D3" s="22"/>
      <c r="E3" s="22"/>
      <c r="F3" s="22"/>
    </row>
    <row r="4" spans="1:16" ht="35" customHeight="1">
      <c r="A4" s="30" t="s">
        <v>509</v>
      </c>
      <c r="B4" s="31"/>
      <c r="C4" s="31"/>
      <c r="D4" s="31"/>
      <c r="E4" s="31"/>
      <c r="F4" s="31"/>
      <c r="G4" s="32"/>
      <c r="H4" s="32"/>
      <c r="I4" s="32"/>
      <c r="J4" s="32"/>
      <c r="K4" s="32"/>
      <c r="L4" s="32"/>
      <c r="M4" s="32"/>
      <c r="N4" s="32"/>
      <c r="O4" s="32"/>
      <c r="P4" s="32"/>
    </row>
    <row r="5" spans="1:16">
      <c r="A5" s="22"/>
      <c r="B5" s="22"/>
      <c r="C5" s="22"/>
      <c r="D5" s="22"/>
      <c r="E5" s="22"/>
      <c r="F5" s="22"/>
    </row>
    <row r="6" spans="1:16" ht="15">
      <c r="A6" s="4" t="s">
        <v>617</v>
      </c>
      <c r="B6" s="33"/>
      <c r="C6" s="33"/>
      <c r="D6" s="33"/>
      <c r="E6" s="33"/>
      <c r="F6" s="33"/>
    </row>
    <row r="7" spans="1:16">
      <c r="A7" s="2" t="s">
        <v>388</v>
      </c>
      <c r="B7" s="34"/>
      <c r="C7" s="34"/>
      <c r="D7" s="34"/>
      <c r="E7" s="34"/>
      <c r="F7" s="34"/>
    </row>
    <row r="8" spans="1:16">
      <c r="A8" s="2" t="s">
        <v>492</v>
      </c>
      <c r="B8" s="34"/>
      <c r="C8" s="34"/>
      <c r="D8" s="34"/>
      <c r="E8" s="34"/>
      <c r="F8" s="34"/>
    </row>
    <row r="9" spans="1:16">
      <c r="A9" s="2" t="s">
        <v>510</v>
      </c>
      <c r="B9" s="34"/>
      <c r="C9" s="34"/>
      <c r="D9" s="34"/>
      <c r="E9" s="34"/>
      <c r="F9" s="34"/>
    </row>
    <row r="10" spans="1:16">
      <c r="A10" s="2" t="s">
        <v>618</v>
      </c>
      <c r="B10" s="34"/>
      <c r="C10" s="34"/>
      <c r="D10" s="34"/>
      <c r="E10" s="34"/>
      <c r="F10" s="34"/>
    </row>
    <row r="11" spans="1:16">
      <c r="A11" s="2" t="s">
        <v>619</v>
      </c>
      <c r="B11" s="34"/>
      <c r="C11" s="34"/>
      <c r="D11" s="34"/>
      <c r="E11" s="34"/>
      <c r="F11" s="34"/>
    </row>
    <row r="13" spans="1:16" s="1" customFormat="1" ht="15.5">
      <c r="A13" s="4" t="s">
        <v>494</v>
      </c>
      <c r="B13" s="4"/>
      <c r="C13" s="4"/>
      <c r="D13" s="4"/>
      <c r="E13" s="4"/>
      <c r="F13" s="4"/>
    </row>
    <row r="14" spans="1:16">
      <c r="A14" s="2" t="s">
        <v>495</v>
      </c>
      <c r="B14" s="34"/>
      <c r="C14" s="34"/>
      <c r="D14" s="34"/>
      <c r="E14" s="34"/>
      <c r="F14" s="34"/>
      <c r="G14" s="35"/>
      <c r="H14" s="35"/>
      <c r="I14" s="35"/>
      <c r="J14" s="35"/>
      <c r="K14" s="35"/>
      <c r="L14" s="35"/>
    </row>
    <row r="15" spans="1:16">
      <c r="A15" s="2" t="s">
        <v>496</v>
      </c>
      <c r="B15" s="34"/>
      <c r="C15" s="34"/>
      <c r="D15" s="34"/>
      <c r="E15" s="34"/>
      <c r="F15" s="34"/>
      <c r="G15" s="35"/>
      <c r="H15" s="35"/>
      <c r="I15" s="35"/>
      <c r="J15" s="35"/>
      <c r="K15" s="35"/>
      <c r="L15" s="35"/>
    </row>
    <row r="17" spans="1:17" ht="15">
      <c r="A17" s="4" t="s">
        <v>176</v>
      </c>
      <c r="B17" s="33"/>
      <c r="C17" s="33"/>
      <c r="D17" s="33"/>
      <c r="E17" s="33"/>
      <c r="F17" s="33"/>
    </row>
    <row r="18" spans="1:17">
      <c r="A18" s="36" t="s">
        <v>456</v>
      </c>
      <c r="B18" s="37"/>
      <c r="C18" s="37"/>
      <c r="D18" s="37"/>
      <c r="E18" s="37"/>
      <c r="F18" s="37"/>
    </row>
    <row r="19" spans="1:17">
      <c r="A19" s="36" t="s">
        <v>497</v>
      </c>
      <c r="B19" s="37"/>
      <c r="C19" s="37"/>
      <c r="D19" s="37"/>
      <c r="E19" s="37"/>
      <c r="F19" s="37"/>
    </row>
    <row r="20" spans="1:17">
      <c r="A20" s="36" t="s">
        <v>498</v>
      </c>
      <c r="B20" s="37"/>
      <c r="C20" s="37"/>
      <c r="D20" s="37"/>
      <c r="E20" s="37"/>
      <c r="F20" s="37"/>
    </row>
    <row r="21" spans="1:17">
      <c r="A21" s="36" t="s">
        <v>620</v>
      </c>
      <c r="B21" s="37"/>
      <c r="C21" s="37"/>
      <c r="D21" s="37"/>
      <c r="E21" s="37"/>
      <c r="F21" s="37"/>
    </row>
    <row r="23" spans="1:17" ht="15">
      <c r="A23" s="4" t="s">
        <v>182</v>
      </c>
      <c r="B23" s="33"/>
      <c r="C23" s="33"/>
      <c r="D23" s="33"/>
      <c r="E23" s="33"/>
      <c r="F23" s="33"/>
    </row>
    <row r="25" spans="1:17" ht="42" customHeight="1">
      <c r="A25" s="193" t="s">
        <v>183</v>
      </c>
      <c r="B25" s="193"/>
      <c r="C25" s="193" t="s">
        <v>184</v>
      </c>
      <c r="D25" s="193"/>
      <c r="E25" s="193"/>
      <c r="F25" s="193"/>
      <c r="G25" s="193" t="s">
        <v>186</v>
      </c>
      <c r="H25" s="193"/>
      <c r="I25" s="193" t="s">
        <v>187</v>
      </c>
      <c r="J25" s="193"/>
      <c r="K25" s="193" t="s">
        <v>188</v>
      </c>
      <c r="L25" s="193" t="s">
        <v>189</v>
      </c>
      <c r="M25" s="193" t="s">
        <v>190</v>
      </c>
      <c r="N25" s="193"/>
      <c r="O25" s="193" t="s">
        <v>191</v>
      </c>
      <c r="P25" s="173"/>
    </row>
    <row r="26" spans="1:17" ht="30" customHeight="1">
      <c r="A26" s="193"/>
      <c r="B26" s="193"/>
      <c r="C26" s="193" t="s">
        <v>240</v>
      </c>
      <c r="D26" s="193"/>
      <c r="E26" s="193"/>
      <c r="F26" s="193"/>
      <c r="G26" s="193"/>
      <c r="H26" s="193"/>
      <c r="I26" s="193"/>
      <c r="J26" s="193"/>
      <c r="K26" s="193"/>
      <c r="L26" s="193"/>
      <c r="M26" s="193"/>
      <c r="N26" s="193"/>
      <c r="O26" s="193"/>
      <c r="P26" s="173"/>
    </row>
    <row r="27" spans="1:17">
      <c r="A27" s="38" t="s">
        <v>192</v>
      </c>
      <c r="B27" s="38" t="s">
        <v>193</v>
      </c>
      <c r="C27" s="193" t="s">
        <v>194</v>
      </c>
      <c r="D27" s="193"/>
      <c r="E27" s="193" t="s">
        <v>196</v>
      </c>
      <c r="F27" s="365"/>
      <c r="G27" s="193" t="s">
        <v>196</v>
      </c>
      <c r="H27" s="193"/>
      <c r="I27" s="193" t="s">
        <v>196</v>
      </c>
      <c r="J27" s="193"/>
      <c r="K27" s="38" t="s">
        <v>196</v>
      </c>
      <c r="L27" s="38" t="s">
        <v>196</v>
      </c>
      <c r="M27" s="193" t="s">
        <v>197</v>
      </c>
      <c r="N27" s="193"/>
      <c r="O27" s="38" t="s">
        <v>198</v>
      </c>
      <c r="P27" s="173"/>
    </row>
    <row r="28" spans="1:17" ht="25" customHeight="1">
      <c r="A28" s="41" t="s">
        <v>621</v>
      </c>
      <c r="B28" s="41">
        <v>10</v>
      </c>
      <c r="C28" s="360">
        <v>7</v>
      </c>
      <c r="D28" s="360"/>
      <c r="E28" s="360" t="s">
        <v>396</v>
      </c>
      <c r="F28" s="360"/>
      <c r="G28" s="360" t="s">
        <v>450</v>
      </c>
      <c r="H28" s="360"/>
      <c r="I28" s="360">
        <v>0.7</v>
      </c>
      <c r="J28" s="360"/>
      <c r="K28" s="41">
        <v>1.8</v>
      </c>
      <c r="L28" s="41">
        <v>13.4</v>
      </c>
      <c r="M28" s="360">
        <v>1.83</v>
      </c>
      <c r="N28" s="360"/>
      <c r="O28" s="150" t="s">
        <v>1314</v>
      </c>
      <c r="P28" s="174"/>
    </row>
    <row r="29" spans="1:17" ht="25" customHeight="1">
      <c r="A29" s="39" t="s">
        <v>621</v>
      </c>
      <c r="B29" s="39">
        <v>16</v>
      </c>
      <c r="C29" s="358">
        <v>7</v>
      </c>
      <c r="D29" s="358"/>
      <c r="E29" s="358" t="s">
        <v>398</v>
      </c>
      <c r="F29" s="358"/>
      <c r="G29" s="358" t="s">
        <v>468</v>
      </c>
      <c r="H29" s="358"/>
      <c r="I29" s="358">
        <v>0.7</v>
      </c>
      <c r="J29" s="358"/>
      <c r="K29" s="39">
        <v>1.8</v>
      </c>
      <c r="L29" s="139">
        <v>14</v>
      </c>
      <c r="M29" s="358">
        <v>1.1499999999999999</v>
      </c>
      <c r="N29" s="358"/>
      <c r="O29" s="151" t="s">
        <v>710</v>
      </c>
      <c r="P29" s="175"/>
    </row>
    <row r="30" spans="1:17" ht="25" customHeight="1">
      <c r="A30" s="41" t="s">
        <v>621</v>
      </c>
      <c r="B30" s="41">
        <v>25</v>
      </c>
      <c r="C30" s="360">
        <v>7</v>
      </c>
      <c r="D30" s="360"/>
      <c r="E30" s="360" t="s">
        <v>398</v>
      </c>
      <c r="F30" s="360"/>
      <c r="G30" s="360" t="s">
        <v>226</v>
      </c>
      <c r="H30" s="360"/>
      <c r="I30" s="360">
        <v>0.9</v>
      </c>
      <c r="J30" s="360"/>
      <c r="K30" s="41">
        <v>1.8</v>
      </c>
      <c r="L30" s="45">
        <v>15.7</v>
      </c>
      <c r="M30" s="360">
        <v>0.72699999999999998</v>
      </c>
      <c r="N30" s="360"/>
      <c r="O30" s="150" t="s">
        <v>1436</v>
      </c>
      <c r="P30" s="150"/>
      <c r="Q30" s="44">
        <v>500</v>
      </c>
    </row>
    <row r="31" spans="1:17" ht="25" customHeight="1">
      <c r="A31" s="39" t="s">
        <v>621</v>
      </c>
      <c r="B31" s="39">
        <v>35</v>
      </c>
      <c r="C31" s="358">
        <v>7</v>
      </c>
      <c r="D31" s="358"/>
      <c r="E31" s="358" t="s">
        <v>398</v>
      </c>
      <c r="F31" s="358"/>
      <c r="G31" s="358" t="s">
        <v>504</v>
      </c>
      <c r="H31" s="358"/>
      <c r="I31" s="358">
        <v>0.9</v>
      </c>
      <c r="J31" s="358"/>
      <c r="K31" s="39">
        <v>1.8</v>
      </c>
      <c r="L31" s="46">
        <v>16.7</v>
      </c>
      <c r="M31" s="358">
        <v>0.52400000000000002</v>
      </c>
      <c r="N31" s="358"/>
      <c r="O31" s="151" t="s">
        <v>638</v>
      </c>
      <c r="P31" s="151"/>
      <c r="Q31" s="43">
        <v>610</v>
      </c>
    </row>
    <row r="32" spans="1:17" ht="25" customHeight="1">
      <c r="A32" s="41" t="s">
        <v>621</v>
      </c>
      <c r="B32" s="41">
        <v>50</v>
      </c>
      <c r="C32" s="360">
        <v>7</v>
      </c>
      <c r="D32" s="360"/>
      <c r="E32" s="360" t="s">
        <v>398</v>
      </c>
      <c r="F32" s="360"/>
      <c r="G32" s="360">
        <v>8.1999999999999993</v>
      </c>
      <c r="H32" s="360"/>
      <c r="I32" s="375">
        <v>1</v>
      </c>
      <c r="J32" s="375"/>
      <c r="K32" s="41">
        <v>1.8</v>
      </c>
      <c r="L32" s="45">
        <v>18</v>
      </c>
      <c r="M32" s="360">
        <v>0.38700000000000001</v>
      </c>
      <c r="N32" s="360"/>
      <c r="O32" s="150" t="s">
        <v>1404</v>
      </c>
      <c r="P32" s="150"/>
      <c r="Q32" s="44">
        <v>714</v>
      </c>
    </row>
    <row r="33" spans="1:17" ht="25" customHeight="1">
      <c r="A33" s="39" t="s">
        <v>621</v>
      </c>
      <c r="B33" s="39">
        <v>70</v>
      </c>
      <c r="C33" s="358">
        <v>19</v>
      </c>
      <c r="D33" s="358"/>
      <c r="E33" s="358" t="s">
        <v>398</v>
      </c>
      <c r="F33" s="358"/>
      <c r="G33" s="376">
        <v>10</v>
      </c>
      <c r="H33" s="376"/>
      <c r="I33" s="376">
        <v>1.1000000000000001</v>
      </c>
      <c r="J33" s="376"/>
      <c r="K33" s="39">
        <v>1.8</v>
      </c>
      <c r="L33" s="39">
        <v>20</v>
      </c>
      <c r="M33" s="358">
        <v>0.26800000000000002</v>
      </c>
      <c r="N33" s="358"/>
      <c r="O33" s="151" t="s">
        <v>1742</v>
      </c>
      <c r="P33" s="151"/>
      <c r="Q33" s="43">
        <v>956</v>
      </c>
    </row>
    <row r="34" spans="1:17" ht="25" customHeight="1">
      <c r="A34" s="41" t="s">
        <v>621</v>
      </c>
      <c r="B34" s="41">
        <v>95</v>
      </c>
      <c r="C34" s="360">
        <v>19</v>
      </c>
      <c r="D34" s="360"/>
      <c r="E34" s="360" t="s">
        <v>398</v>
      </c>
      <c r="F34" s="360"/>
      <c r="G34" s="360">
        <v>11.6</v>
      </c>
      <c r="H34" s="360"/>
      <c r="I34" s="360">
        <v>1.1000000000000001</v>
      </c>
      <c r="J34" s="360"/>
      <c r="K34" s="45">
        <v>1.8</v>
      </c>
      <c r="L34" s="41">
        <v>21.7</v>
      </c>
      <c r="M34" s="360">
        <v>0.193</v>
      </c>
      <c r="N34" s="360"/>
      <c r="O34" s="150" t="s">
        <v>1743</v>
      </c>
      <c r="P34" s="150"/>
      <c r="Q34" s="44">
        <v>1230</v>
      </c>
    </row>
    <row r="35" spans="1:17" ht="25" customHeight="1">
      <c r="A35" s="39" t="s">
        <v>621</v>
      </c>
      <c r="B35" s="39">
        <v>120</v>
      </c>
      <c r="C35" s="358">
        <v>19</v>
      </c>
      <c r="D35" s="358"/>
      <c r="E35" s="358" t="s">
        <v>398</v>
      </c>
      <c r="F35" s="358"/>
      <c r="G35" s="376">
        <v>13</v>
      </c>
      <c r="H35" s="376"/>
      <c r="I35" s="358">
        <v>1.2</v>
      </c>
      <c r="J35" s="358"/>
      <c r="K35" s="46">
        <v>1.8</v>
      </c>
      <c r="L35" s="46">
        <v>23.3</v>
      </c>
      <c r="M35" s="358">
        <v>0.153</v>
      </c>
      <c r="N35" s="358"/>
      <c r="O35" s="151" t="s">
        <v>1744</v>
      </c>
      <c r="P35" s="151"/>
      <c r="Q35" s="43">
        <v>1469</v>
      </c>
    </row>
    <row r="36" spans="1:17" ht="25" customHeight="1">
      <c r="A36" s="41" t="s">
        <v>621</v>
      </c>
      <c r="B36" s="41">
        <v>150</v>
      </c>
      <c r="C36" s="360">
        <v>19</v>
      </c>
      <c r="D36" s="360"/>
      <c r="E36" s="360" t="s">
        <v>398</v>
      </c>
      <c r="F36" s="360"/>
      <c r="G36" s="360">
        <v>14.4</v>
      </c>
      <c r="H36" s="360"/>
      <c r="I36" s="360">
        <v>1.4</v>
      </c>
      <c r="J36" s="360"/>
      <c r="K36" s="41">
        <v>1.8</v>
      </c>
      <c r="L36" s="41">
        <v>25</v>
      </c>
      <c r="M36" s="360">
        <v>0.124</v>
      </c>
      <c r="N36" s="360"/>
      <c r="O36" s="150" t="s">
        <v>1745</v>
      </c>
      <c r="P36" s="150"/>
      <c r="Q36" s="44">
        <v>1787</v>
      </c>
    </row>
    <row r="37" spans="1:17" ht="25" customHeight="1">
      <c r="A37" s="39" t="s">
        <v>621</v>
      </c>
      <c r="B37" s="39">
        <v>185</v>
      </c>
      <c r="C37" s="358">
        <v>37</v>
      </c>
      <c r="D37" s="358"/>
      <c r="E37" s="358" t="s">
        <v>398</v>
      </c>
      <c r="F37" s="358"/>
      <c r="G37" s="376">
        <v>16</v>
      </c>
      <c r="H37" s="376"/>
      <c r="I37" s="358">
        <v>1.6</v>
      </c>
      <c r="J37" s="358"/>
      <c r="K37" s="39">
        <v>1.9</v>
      </c>
      <c r="L37" s="46">
        <v>27</v>
      </c>
      <c r="M37" s="358">
        <v>9.9099999999999994E-2</v>
      </c>
      <c r="N37" s="358"/>
      <c r="O37" s="151" t="s">
        <v>1746</v>
      </c>
      <c r="P37" s="151"/>
      <c r="Q37" s="43" t="s">
        <v>622</v>
      </c>
    </row>
    <row r="38" spans="1:17" ht="25" customHeight="1">
      <c r="A38" s="41" t="s">
        <v>621</v>
      </c>
      <c r="B38" s="41">
        <v>240</v>
      </c>
      <c r="C38" s="360">
        <v>37</v>
      </c>
      <c r="D38" s="360"/>
      <c r="E38" s="360" t="s">
        <v>398</v>
      </c>
      <c r="F38" s="360"/>
      <c r="G38" s="360">
        <v>18.399999999999999</v>
      </c>
      <c r="H38" s="360"/>
      <c r="I38" s="360">
        <v>1.7</v>
      </c>
      <c r="J38" s="360"/>
      <c r="K38" s="41">
        <v>1.9</v>
      </c>
      <c r="L38" s="45">
        <v>29.7</v>
      </c>
      <c r="M38" s="360">
        <v>7.5399999999999995E-2</v>
      </c>
      <c r="N38" s="360"/>
      <c r="O38" s="150" t="s">
        <v>1747</v>
      </c>
      <c r="P38" s="150"/>
      <c r="Q38" s="44" t="s">
        <v>623</v>
      </c>
    </row>
    <row r="39" spans="1:17" ht="25" customHeight="1">
      <c r="A39" s="39" t="s">
        <v>621</v>
      </c>
      <c r="B39" s="39">
        <v>300</v>
      </c>
      <c r="C39" s="358">
        <v>37</v>
      </c>
      <c r="D39" s="358"/>
      <c r="E39" s="358" t="s">
        <v>398</v>
      </c>
      <c r="F39" s="358"/>
      <c r="G39" s="358">
        <v>20.6</v>
      </c>
      <c r="H39" s="358"/>
      <c r="I39" s="358">
        <v>1.8</v>
      </c>
      <c r="J39" s="358"/>
      <c r="K39" s="46">
        <v>2</v>
      </c>
      <c r="L39" s="39">
        <v>32.299999999999997</v>
      </c>
      <c r="M39" s="358">
        <v>6.0100000000000001E-2</v>
      </c>
      <c r="N39" s="358"/>
      <c r="O39" s="151" t="s">
        <v>1748</v>
      </c>
      <c r="P39" s="151" t="s">
        <v>1346</v>
      </c>
      <c r="Q39" s="43">
        <v>3351</v>
      </c>
    </row>
    <row r="68" spans="1:16" ht="30" customHeight="1">
      <c r="A68" s="12"/>
      <c r="B68" s="13" t="s">
        <v>7</v>
      </c>
      <c r="C68" s="14"/>
      <c r="D68" s="14"/>
      <c r="E68" s="14"/>
      <c r="F68" s="14"/>
      <c r="G68" s="14"/>
      <c r="H68" s="14"/>
      <c r="I68" s="14"/>
      <c r="J68" s="14"/>
      <c r="K68" s="14"/>
      <c r="L68" s="14"/>
      <c r="M68" s="14"/>
      <c r="N68" s="14"/>
      <c r="O68" s="16">
        <v>39</v>
      </c>
      <c r="P68" s="16"/>
    </row>
  </sheetData>
  <mergeCells count="76">
    <mergeCell ref="H1:N1"/>
    <mergeCell ref="A2:O2"/>
    <mergeCell ref="C25:F25"/>
    <mergeCell ref="C26:F26"/>
    <mergeCell ref="C27:D27"/>
    <mergeCell ref="E27:F27"/>
    <mergeCell ref="G27:H27"/>
    <mergeCell ref="I27:J27"/>
    <mergeCell ref="M27:N27"/>
    <mergeCell ref="K25:K26"/>
    <mergeCell ref="L25:L26"/>
    <mergeCell ref="O25:O26"/>
    <mergeCell ref="A25:B26"/>
    <mergeCell ref="G25:H26"/>
    <mergeCell ref="I25:J26"/>
    <mergeCell ref="M25:N26"/>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s>
  <hyperlinks>
    <hyperlink ref="B68" r:id="rId1" tooltip="http://www.Z43-cable.vn" xr:uid="{00000000-0004-0000-2300-000000000000}"/>
  </hyperlinks>
  <pageMargins left="0.47222222222222199" right="0.47222222222222199" top="0.118055555555556" bottom="5.9027777777777797E-2" header="0" footer="0"/>
  <pageSetup paperSize="9" scale="65" orientation="portrait" r:id="rId2"/>
  <colBreaks count="1" manualBreakCount="1">
    <brk id="16" max="75" man="1"/>
  </colBreaks>
  <drawing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R66"/>
  <sheetViews>
    <sheetView topLeftCell="A43" zoomScaleNormal="100" zoomScaleSheetLayoutView="115" workbookViewId="0">
      <selection activeCell="EX25" sqref="EX25"/>
    </sheetView>
  </sheetViews>
  <sheetFormatPr defaultColWidth="9" defaultRowHeight="14"/>
  <cols>
    <col min="1" max="2" width="11.6328125" style="2" customWidth="1"/>
    <col min="3" max="6" width="8.1796875" style="2" customWidth="1"/>
    <col min="7" max="11" width="9" style="2"/>
    <col min="12" max="12" width="9.90625" style="2" customWidth="1"/>
    <col min="13" max="13" width="9" style="2"/>
    <col min="14" max="15" width="9.6328125" style="2" customWidth="1"/>
    <col min="16" max="16" width="12.08984375" style="2" customWidth="1"/>
    <col min="17" max="16384" width="9" style="2"/>
  </cols>
  <sheetData>
    <row r="1" spans="1:16" ht="50" customHeight="1">
      <c r="A1" s="17" t="s">
        <v>624</v>
      </c>
      <c r="B1" s="17"/>
      <c r="C1" s="17"/>
      <c r="D1" s="17"/>
      <c r="E1" s="17"/>
      <c r="F1" s="17"/>
      <c r="H1" s="179" t="s">
        <v>1</v>
      </c>
      <c r="I1" s="179"/>
      <c r="J1" s="179"/>
      <c r="K1" s="179"/>
      <c r="L1" s="179"/>
      <c r="M1" s="179"/>
      <c r="N1" s="179"/>
      <c r="O1" s="179"/>
    </row>
    <row r="2" spans="1:16" s="1" customFormat="1" ht="45" customHeight="1">
      <c r="A2" s="364" t="s">
        <v>625</v>
      </c>
      <c r="B2" s="364"/>
      <c r="C2" s="364"/>
      <c r="D2" s="364"/>
      <c r="E2" s="364"/>
      <c r="F2" s="364"/>
      <c r="G2" s="364"/>
      <c r="H2" s="364"/>
      <c r="I2" s="364"/>
      <c r="J2" s="364"/>
      <c r="K2" s="364"/>
      <c r="L2" s="364"/>
      <c r="M2" s="364"/>
      <c r="N2" s="364"/>
      <c r="O2" s="364"/>
      <c r="P2" s="364"/>
    </row>
    <row r="3" spans="1:16" s="1" customFormat="1" ht="15.5">
      <c r="A3" s="22"/>
      <c r="B3" s="22"/>
      <c r="C3" s="22"/>
      <c r="D3" s="22"/>
      <c r="E3" s="22"/>
      <c r="F3" s="22"/>
    </row>
    <row r="4" spans="1:16" ht="35" customHeight="1">
      <c r="A4" s="30" t="s">
        <v>515</v>
      </c>
      <c r="B4" s="31"/>
      <c r="C4" s="31"/>
      <c r="D4" s="31"/>
      <c r="E4" s="31"/>
      <c r="F4" s="31"/>
      <c r="G4" s="32"/>
      <c r="H4" s="32"/>
      <c r="I4" s="32"/>
      <c r="J4" s="32"/>
      <c r="K4" s="32"/>
      <c r="L4" s="32"/>
      <c r="M4" s="32"/>
      <c r="N4" s="32"/>
      <c r="O4" s="32"/>
      <c r="P4" s="32"/>
    </row>
    <row r="5" spans="1:16">
      <c r="A5" s="22"/>
      <c r="B5" s="22"/>
      <c r="C5" s="22"/>
      <c r="D5" s="22"/>
      <c r="E5" s="22"/>
      <c r="F5" s="22"/>
    </row>
    <row r="6" spans="1:16" ht="15">
      <c r="A6" s="4" t="s">
        <v>626</v>
      </c>
      <c r="B6" s="33"/>
      <c r="C6" s="33"/>
      <c r="D6" s="33"/>
      <c r="E6" s="33"/>
      <c r="F6" s="33"/>
    </row>
    <row r="7" spans="1:16">
      <c r="A7" s="2" t="s">
        <v>388</v>
      </c>
      <c r="B7" s="34"/>
      <c r="C7" s="34"/>
      <c r="D7" s="34"/>
      <c r="E7" s="34"/>
      <c r="F7" s="34"/>
    </row>
    <row r="8" spans="1:16">
      <c r="A8" s="2" t="s">
        <v>492</v>
      </c>
      <c r="B8" s="34"/>
      <c r="C8" s="34"/>
      <c r="D8" s="34"/>
      <c r="E8" s="34"/>
      <c r="F8" s="34"/>
    </row>
    <row r="9" spans="1:16">
      <c r="A9" s="2" t="s">
        <v>510</v>
      </c>
      <c r="B9" s="34"/>
      <c r="C9" s="34"/>
      <c r="D9" s="34"/>
      <c r="E9" s="34"/>
      <c r="F9" s="34"/>
    </row>
    <row r="10" spans="1:16">
      <c r="A10" s="2" t="s">
        <v>627</v>
      </c>
      <c r="B10" s="34"/>
      <c r="C10" s="34"/>
      <c r="D10" s="34"/>
      <c r="E10" s="34"/>
      <c r="F10" s="34"/>
    </row>
    <row r="11" spans="1:16">
      <c r="A11" s="2" t="s">
        <v>619</v>
      </c>
    </row>
    <row r="12" spans="1:16" customFormat="1" ht="14.5">
      <c r="A12" s="2"/>
      <c r="B12" s="2"/>
      <c r="C12" s="2"/>
      <c r="D12" s="2"/>
      <c r="E12" s="2"/>
      <c r="F12" s="2"/>
    </row>
    <row r="13" spans="1:16" s="1" customFormat="1" ht="15.5">
      <c r="A13" s="4" t="s">
        <v>494</v>
      </c>
      <c r="B13" s="4"/>
      <c r="C13" s="4"/>
      <c r="D13" s="4"/>
      <c r="E13" s="4"/>
      <c r="F13" s="4"/>
    </row>
    <row r="14" spans="1:16">
      <c r="A14" s="2" t="s">
        <v>495</v>
      </c>
      <c r="B14" s="34"/>
      <c r="C14" s="34"/>
      <c r="D14" s="34"/>
      <c r="E14" s="34"/>
      <c r="F14" s="34"/>
      <c r="G14" s="35"/>
      <c r="H14" s="35"/>
      <c r="I14" s="35"/>
      <c r="J14" s="35"/>
      <c r="K14" s="35"/>
      <c r="L14" s="35"/>
      <c r="M14" s="35"/>
    </row>
    <row r="15" spans="1:16">
      <c r="A15" s="2" t="s">
        <v>496</v>
      </c>
      <c r="B15" s="34"/>
      <c r="C15" s="34"/>
      <c r="D15" s="34"/>
      <c r="E15" s="34"/>
      <c r="F15" s="34"/>
      <c r="G15" s="35"/>
      <c r="H15" s="35"/>
      <c r="I15" s="35"/>
      <c r="J15" s="35"/>
      <c r="K15" s="35"/>
      <c r="L15" s="35"/>
      <c r="M15" s="35"/>
    </row>
    <row r="17" spans="1:16" ht="15">
      <c r="A17" s="4" t="s">
        <v>176</v>
      </c>
      <c r="B17" s="33"/>
      <c r="C17" s="33"/>
      <c r="D17" s="33"/>
      <c r="E17" s="33"/>
      <c r="F17" s="33"/>
    </row>
    <row r="18" spans="1:16">
      <c r="A18" s="36" t="s">
        <v>456</v>
      </c>
      <c r="B18" s="37"/>
      <c r="C18" s="37"/>
      <c r="D18" s="37"/>
      <c r="E18" s="37"/>
      <c r="F18" s="37"/>
    </row>
    <row r="19" spans="1:16">
      <c r="A19" s="36" t="s">
        <v>497</v>
      </c>
      <c r="B19" s="37"/>
      <c r="C19" s="37"/>
      <c r="D19" s="37"/>
      <c r="E19" s="37"/>
      <c r="F19" s="37"/>
    </row>
    <row r="20" spans="1:16">
      <c r="A20" s="36" t="s">
        <v>498</v>
      </c>
      <c r="B20" s="37"/>
      <c r="C20" s="37"/>
      <c r="D20" s="37"/>
      <c r="E20" s="37"/>
      <c r="F20" s="37"/>
    </row>
    <row r="21" spans="1:16">
      <c r="A21" s="36" t="s">
        <v>620</v>
      </c>
      <c r="B21" s="37"/>
      <c r="C21" s="37"/>
      <c r="D21" s="37"/>
      <c r="E21" s="37"/>
      <c r="F21" s="37"/>
    </row>
    <row r="23" spans="1:16" ht="15">
      <c r="A23" s="4" t="s">
        <v>182</v>
      </c>
      <c r="B23" s="33"/>
      <c r="C23" s="33"/>
      <c r="D23" s="33"/>
      <c r="E23" s="33"/>
      <c r="F23" s="33"/>
    </row>
    <row r="25" spans="1:16" ht="42" customHeight="1">
      <c r="A25" s="193" t="s">
        <v>183</v>
      </c>
      <c r="B25" s="193"/>
      <c r="C25" s="193" t="s">
        <v>184</v>
      </c>
      <c r="D25" s="193"/>
      <c r="E25" s="193"/>
      <c r="F25" s="193"/>
      <c r="G25" s="193" t="s">
        <v>186</v>
      </c>
      <c r="H25" s="193"/>
      <c r="I25" s="193" t="s">
        <v>187</v>
      </c>
      <c r="J25" s="193"/>
      <c r="K25" s="378" t="s">
        <v>1730</v>
      </c>
      <c r="L25" s="193" t="s">
        <v>188</v>
      </c>
      <c r="M25" s="193" t="s">
        <v>189</v>
      </c>
      <c r="N25" s="193" t="s">
        <v>190</v>
      </c>
      <c r="O25" s="193"/>
      <c r="P25" s="193" t="s">
        <v>191</v>
      </c>
    </row>
    <row r="26" spans="1:16" ht="30" customHeight="1">
      <c r="A26" s="193"/>
      <c r="B26" s="193"/>
      <c r="C26" s="193" t="s">
        <v>240</v>
      </c>
      <c r="D26" s="193"/>
      <c r="E26" s="193"/>
      <c r="F26" s="193"/>
      <c r="G26" s="193"/>
      <c r="H26" s="193"/>
      <c r="I26" s="193"/>
      <c r="J26" s="193"/>
      <c r="K26" s="379"/>
      <c r="L26" s="193"/>
      <c r="M26" s="193"/>
      <c r="N26" s="193"/>
      <c r="O26" s="193"/>
      <c r="P26" s="193"/>
    </row>
    <row r="27" spans="1:16">
      <c r="A27" s="38" t="s">
        <v>192</v>
      </c>
      <c r="B27" s="38" t="s">
        <v>193</v>
      </c>
      <c r="C27" s="193" t="s">
        <v>194</v>
      </c>
      <c r="D27" s="193"/>
      <c r="E27" s="193" t="s">
        <v>196</v>
      </c>
      <c r="F27" s="365"/>
      <c r="G27" s="193" t="s">
        <v>196</v>
      </c>
      <c r="H27" s="193"/>
      <c r="I27" s="193" t="s">
        <v>196</v>
      </c>
      <c r="J27" s="193"/>
      <c r="K27" s="163" t="s">
        <v>196</v>
      </c>
      <c r="L27" s="38" t="s">
        <v>196</v>
      </c>
      <c r="M27" s="38" t="s">
        <v>196</v>
      </c>
      <c r="N27" s="193" t="s">
        <v>197</v>
      </c>
      <c r="O27" s="193"/>
      <c r="P27" s="38" t="s">
        <v>198</v>
      </c>
    </row>
    <row r="28" spans="1:16" ht="25" customHeight="1">
      <c r="A28" s="39" t="s">
        <v>628</v>
      </c>
      <c r="B28" s="39">
        <v>2.5</v>
      </c>
      <c r="C28" s="358">
        <v>7</v>
      </c>
      <c r="D28" s="358"/>
      <c r="E28" s="358" t="s">
        <v>444</v>
      </c>
      <c r="F28" s="358"/>
      <c r="G28" s="358" t="s">
        <v>445</v>
      </c>
      <c r="H28" s="358"/>
      <c r="I28" s="358">
        <v>0.7</v>
      </c>
      <c r="J28" s="358"/>
      <c r="K28" s="39">
        <v>0.2</v>
      </c>
      <c r="L28" s="39">
        <v>1.8</v>
      </c>
      <c r="M28" s="39">
        <v>14</v>
      </c>
      <c r="N28" s="358">
        <v>7.41</v>
      </c>
      <c r="O28" s="358"/>
      <c r="P28" s="151" t="s">
        <v>1333</v>
      </c>
    </row>
    <row r="29" spans="1:16" ht="25" customHeight="1">
      <c r="A29" s="41" t="s">
        <v>628</v>
      </c>
      <c r="B29" s="41">
        <v>4</v>
      </c>
      <c r="C29" s="360">
        <v>7</v>
      </c>
      <c r="D29" s="360"/>
      <c r="E29" s="360" t="s">
        <v>447</v>
      </c>
      <c r="F29" s="360"/>
      <c r="G29" s="360" t="s">
        <v>448</v>
      </c>
      <c r="H29" s="360"/>
      <c r="I29" s="360">
        <v>0.7</v>
      </c>
      <c r="J29" s="360"/>
      <c r="K29" s="41">
        <v>0.2</v>
      </c>
      <c r="L29" s="41">
        <v>1.8</v>
      </c>
      <c r="M29" s="41">
        <v>15.5</v>
      </c>
      <c r="N29" s="360">
        <v>4.6100000000000003</v>
      </c>
      <c r="O29" s="360"/>
      <c r="P29" s="150" t="s">
        <v>475</v>
      </c>
    </row>
    <row r="30" spans="1:16" ht="25" customHeight="1">
      <c r="A30" s="39" t="s">
        <v>628</v>
      </c>
      <c r="B30" s="39">
        <v>6</v>
      </c>
      <c r="C30" s="358">
        <v>7</v>
      </c>
      <c r="D30" s="358"/>
      <c r="E30" s="358" t="s">
        <v>394</v>
      </c>
      <c r="F30" s="358"/>
      <c r="G30" s="358" t="s">
        <v>449</v>
      </c>
      <c r="H30" s="358"/>
      <c r="I30" s="358">
        <v>0.7</v>
      </c>
      <c r="J30" s="358"/>
      <c r="K30" s="39">
        <v>0.2</v>
      </c>
      <c r="L30" s="39">
        <v>1.8</v>
      </c>
      <c r="M30" s="39">
        <v>16.5</v>
      </c>
      <c r="N30" s="358">
        <v>3.08</v>
      </c>
      <c r="O30" s="358"/>
      <c r="P30" s="151" t="s">
        <v>335</v>
      </c>
    </row>
    <row r="31" spans="1:16" ht="25" customHeight="1">
      <c r="A31" s="41" t="s">
        <v>628</v>
      </c>
      <c r="B31" s="41">
        <v>10</v>
      </c>
      <c r="C31" s="360">
        <v>7</v>
      </c>
      <c r="D31" s="360"/>
      <c r="E31" s="360" t="s">
        <v>396</v>
      </c>
      <c r="F31" s="360"/>
      <c r="G31" s="360" t="s">
        <v>450</v>
      </c>
      <c r="H31" s="360"/>
      <c r="I31" s="360">
        <v>0.7</v>
      </c>
      <c r="J31" s="360"/>
      <c r="K31" s="41">
        <v>0.2</v>
      </c>
      <c r="L31" s="41">
        <v>1.8</v>
      </c>
      <c r="M31" s="41">
        <v>18.5</v>
      </c>
      <c r="N31" s="360">
        <v>1.83</v>
      </c>
      <c r="O31" s="360"/>
      <c r="P31" s="150" t="s">
        <v>1337</v>
      </c>
    </row>
    <row r="32" spans="1:16" ht="25" customHeight="1">
      <c r="A32" s="39" t="s">
        <v>628</v>
      </c>
      <c r="B32" s="39">
        <v>16</v>
      </c>
      <c r="C32" s="358">
        <v>7</v>
      </c>
      <c r="D32" s="358"/>
      <c r="E32" s="358" t="s">
        <v>398</v>
      </c>
      <c r="F32" s="358"/>
      <c r="G32" s="358" t="s">
        <v>468</v>
      </c>
      <c r="H32" s="358"/>
      <c r="I32" s="358">
        <v>0.7</v>
      </c>
      <c r="J32" s="358"/>
      <c r="K32" s="39">
        <v>0.2</v>
      </c>
      <c r="L32" s="39">
        <v>1.8</v>
      </c>
      <c r="M32" s="39">
        <v>20</v>
      </c>
      <c r="N32" s="358">
        <v>1.1499999999999999</v>
      </c>
      <c r="O32" s="358"/>
      <c r="P32" s="151" t="s">
        <v>1749</v>
      </c>
    </row>
    <row r="33" spans="1:18" ht="25" customHeight="1">
      <c r="A33" s="41" t="s">
        <v>628</v>
      </c>
      <c r="B33" s="41">
        <v>25</v>
      </c>
      <c r="C33" s="360">
        <v>7</v>
      </c>
      <c r="D33" s="360"/>
      <c r="E33" s="360" t="s">
        <v>398</v>
      </c>
      <c r="F33" s="360"/>
      <c r="G33" s="360" t="s">
        <v>226</v>
      </c>
      <c r="H33" s="360"/>
      <c r="I33" s="360">
        <v>0.9</v>
      </c>
      <c r="J33" s="360"/>
      <c r="K33" s="41">
        <v>0.2</v>
      </c>
      <c r="L33" s="41">
        <v>1.8</v>
      </c>
      <c r="M33" s="41">
        <v>23</v>
      </c>
      <c r="N33" s="360">
        <v>0.72699999999999998</v>
      </c>
      <c r="O33" s="360"/>
      <c r="P33" s="150" t="s">
        <v>1729</v>
      </c>
    </row>
    <row r="34" spans="1:18" ht="25" customHeight="1">
      <c r="A34" s="39" t="s">
        <v>628</v>
      </c>
      <c r="B34" s="39">
        <v>35</v>
      </c>
      <c r="C34" s="358">
        <v>7</v>
      </c>
      <c r="D34" s="358"/>
      <c r="E34" s="358" t="s">
        <v>398</v>
      </c>
      <c r="F34" s="358"/>
      <c r="G34" s="358" t="s">
        <v>504</v>
      </c>
      <c r="H34" s="358"/>
      <c r="I34" s="358">
        <v>0.9</v>
      </c>
      <c r="J34" s="358"/>
      <c r="K34" s="39">
        <v>0.2</v>
      </c>
      <c r="L34" s="39">
        <v>1.8</v>
      </c>
      <c r="M34" s="39">
        <v>25</v>
      </c>
      <c r="N34" s="358">
        <v>0.52400000000000002</v>
      </c>
      <c r="O34" s="358"/>
      <c r="P34" s="151" t="s">
        <v>1750</v>
      </c>
    </row>
    <row r="35" spans="1:18" ht="25" customHeight="1">
      <c r="A35" s="41" t="s">
        <v>628</v>
      </c>
      <c r="B35" s="41">
        <v>50</v>
      </c>
      <c r="C35" s="360">
        <v>7</v>
      </c>
      <c r="D35" s="360"/>
      <c r="E35" s="360" t="s">
        <v>398</v>
      </c>
      <c r="F35" s="360"/>
      <c r="G35" s="360">
        <v>8.1999999999999993</v>
      </c>
      <c r="H35" s="360"/>
      <c r="I35" s="375">
        <v>1</v>
      </c>
      <c r="J35" s="375"/>
      <c r="K35" s="41">
        <v>0.2</v>
      </c>
      <c r="L35" s="41">
        <v>1.8</v>
      </c>
      <c r="M35" s="41">
        <v>28</v>
      </c>
      <c r="N35" s="360">
        <v>0.38700000000000001</v>
      </c>
      <c r="O35" s="360"/>
      <c r="P35" s="150" t="s">
        <v>1751</v>
      </c>
    </row>
    <row r="36" spans="1:18" ht="25" customHeight="1">
      <c r="A36" s="39" t="s">
        <v>628</v>
      </c>
      <c r="B36" s="39">
        <v>70</v>
      </c>
      <c r="C36" s="358">
        <v>19</v>
      </c>
      <c r="D36" s="358"/>
      <c r="E36" s="358" t="s">
        <v>398</v>
      </c>
      <c r="F36" s="358"/>
      <c r="G36" s="376">
        <v>10</v>
      </c>
      <c r="H36" s="376"/>
      <c r="I36" s="358">
        <v>1.1000000000000001</v>
      </c>
      <c r="J36" s="358"/>
      <c r="K36" s="39">
        <v>0.2</v>
      </c>
      <c r="L36" s="39">
        <v>1.9</v>
      </c>
      <c r="M36" s="39">
        <v>32.700000000000003</v>
      </c>
      <c r="N36" s="358">
        <v>0.26800000000000002</v>
      </c>
      <c r="O36" s="358"/>
      <c r="P36" s="151" t="s">
        <v>1752</v>
      </c>
      <c r="Q36" s="135" t="s">
        <v>1346</v>
      </c>
      <c r="R36" s="135" t="s">
        <v>1753</v>
      </c>
    </row>
    <row r="37" spans="1:18" ht="25" hidden="1" customHeight="1">
      <c r="A37" s="41" t="s">
        <v>628</v>
      </c>
      <c r="B37" s="41">
        <v>95</v>
      </c>
      <c r="C37" s="360">
        <v>19</v>
      </c>
      <c r="D37" s="360"/>
      <c r="E37" s="360" t="s">
        <v>398</v>
      </c>
      <c r="F37" s="360"/>
      <c r="G37" s="360">
        <v>11.6</v>
      </c>
      <c r="H37" s="360"/>
      <c r="I37" s="360">
        <v>1.1000000000000001</v>
      </c>
      <c r="J37" s="360"/>
      <c r="K37" s="41">
        <v>0.2</v>
      </c>
      <c r="L37" s="45">
        <v>2</v>
      </c>
      <c r="M37" s="41"/>
      <c r="N37" s="360">
        <v>0.193</v>
      </c>
      <c r="O37" s="360"/>
      <c r="P37" s="44"/>
    </row>
    <row r="38" spans="1:18" ht="25" hidden="1" customHeight="1">
      <c r="A38" s="39" t="s">
        <v>628</v>
      </c>
      <c r="B38" s="39">
        <v>120</v>
      </c>
      <c r="C38" s="358">
        <v>19</v>
      </c>
      <c r="D38" s="358"/>
      <c r="E38" s="358" t="s">
        <v>398</v>
      </c>
      <c r="F38" s="358"/>
      <c r="G38" s="376">
        <v>13</v>
      </c>
      <c r="H38" s="376"/>
      <c r="I38" s="358">
        <v>1.2</v>
      </c>
      <c r="J38" s="358"/>
      <c r="K38" s="39"/>
      <c r="L38" s="39">
        <v>2.1</v>
      </c>
      <c r="M38" s="39"/>
      <c r="N38" s="358">
        <v>0.153</v>
      </c>
      <c r="O38" s="358"/>
      <c r="P38" s="43"/>
    </row>
    <row r="39" spans="1:18" ht="25" hidden="1" customHeight="1">
      <c r="A39" s="41" t="s">
        <v>628</v>
      </c>
      <c r="B39" s="41">
        <v>150</v>
      </c>
      <c r="C39" s="360">
        <v>19</v>
      </c>
      <c r="D39" s="360"/>
      <c r="E39" s="360" t="s">
        <v>398</v>
      </c>
      <c r="F39" s="360"/>
      <c r="G39" s="360">
        <v>14.4</v>
      </c>
      <c r="H39" s="360"/>
      <c r="I39" s="360">
        <v>1.4</v>
      </c>
      <c r="J39" s="360"/>
      <c r="K39" s="41"/>
      <c r="L39" s="41">
        <v>2.2999999999999998</v>
      </c>
      <c r="M39" s="41"/>
      <c r="N39" s="360">
        <v>0.124</v>
      </c>
      <c r="O39" s="360"/>
      <c r="P39" s="44"/>
    </row>
    <row r="40" spans="1:18" ht="25" hidden="1" customHeight="1">
      <c r="A40" s="39" t="s">
        <v>628</v>
      </c>
      <c r="B40" s="39">
        <v>185</v>
      </c>
      <c r="C40" s="358">
        <v>37</v>
      </c>
      <c r="D40" s="358"/>
      <c r="E40" s="358" t="s">
        <v>398</v>
      </c>
      <c r="F40" s="358"/>
      <c r="G40" s="376">
        <v>16</v>
      </c>
      <c r="H40" s="376"/>
      <c r="I40" s="358">
        <v>1.6</v>
      </c>
      <c r="J40" s="358"/>
      <c r="K40" s="39"/>
      <c r="L40" s="39">
        <v>2.4</v>
      </c>
      <c r="M40" s="39"/>
      <c r="N40" s="358">
        <v>9.9099999999999994E-2</v>
      </c>
      <c r="O40" s="358"/>
      <c r="P40" s="43"/>
    </row>
    <row r="41" spans="1:18" ht="25" hidden="1" customHeight="1">
      <c r="A41" s="41" t="s">
        <v>628</v>
      </c>
      <c r="B41" s="41">
        <v>240</v>
      </c>
      <c r="C41" s="360">
        <v>37</v>
      </c>
      <c r="D41" s="360"/>
      <c r="E41" s="360" t="s">
        <v>398</v>
      </c>
      <c r="F41" s="360"/>
      <c r="G41" s="360">
        <v>18.399999999999999</v>
      </c>
      <c r="H41" s="360"/>
      <c r="I41" s="360">
        <v>1.7</v>
      </c>
      <c r="J41" s="360"/>
      <c r="K41" s="41"/>
      <c r="L41" s="41">
        <v>2.6</v>
      </c>
      <c r="M41" s="41"/>
      <c r="N41" s="360">
        <v>7.5399999999999995E-2</v>
      </c>
      <c r="O41" s="360"/>
      <c r="P41" s="44"/>
    </row>
    <row r="42" spans="1:18" ht="25" hidden="1" customHeight="1">
      <c r="A42" s="39" t="s">
        <v>628</v>
      </c>
      <c r="B42" s="39">
        <v>300</v>
      </c>
      <c r="C42" s="358">
        <v>37</v>
      </c>
      <c r="D42" s="358"/>
      <c r="E42" s="358" t="s">
        <v>398</v>
      </c>
      <c r="F42" s="358"/>
      <c r="G42" s="358">
        <v>20.6</v>
      </c>
      <c r="H42" s="358"/>
      <c r="I42" s="358">
        <v>1.8</v>
      </c>
      <c r="J42" s="358"/>
      <c r="K42" s="39"/>
      <c r="L42" s="39">
        <v>2.7</v>
      </c>
      <c r="M42" s="39"/>
      <c r="N42" s="358">
        <v>6.0100000000000001E-2</v>
      </c>
      <c r="O42" s="358"/>
      <c r="P42" s="43"/>
    </row>
    <row r="66" spans="1:16" ht="30" customHeight="1">
      <c r="A66" s="12"/>
      <c r="B66" s="13" t="s">
        <v>7</v>
      </c>
      <c r="C66" s="14"/>
      <c r="D66" s="14"/>
      <c r="E66" s="14"/>
      <c r="F66" s="14"/>
      <c r="G66" s="14"/>
      <c r="H66" s="14"/>
      <c r="I66" s="14"/>
      <c r="J66" s="14"/>
      <c r="K66" s="14"/>
      <c r="L66" s="14"/>
      <c r="M66" s="14"/>
      <c r="N66" s="14"/>
      <c r="O66" s="14"/>
      <c r="P66" s="16">
        <v>40</v>
      </c>
    </row>
  </sheetData>
  <mergeCells count="92">
    <mergeCell ref="K25:K26"/>
    <mergeCell ref="H1:O1"/>
    <mergeCell ref="A2:P2"/>
    <mergeCell ref="C25:F25"/>
    <mergeCell ref="C26:F26"/>
    <mergeCell ref="L25:L26"/>
    <mergeCell ref="M25:M26"/>
    <mergeCell ref="P25:P26"/>
    <mergeCell ref="A25:B26"/>
    <mergeCell ref="G25:H26"/>
    <mergeCell ref="I25:J26"/>
    <mergeCell ref="N25:O26"/>
    <mergeCell ref="C27:D27"/>
    <mergeCell ref="E27:F27"/>
    <mergeCell ref="G27:H27"/>
    <mergeCell ref="I27:J27"/>
    <mergeCell ref="N27:O27"/>
    <mergeCell ref="C28:D28"/>
    <mergeCell ref="E28:F28"/>
    <mergeCell ref="G28:H28"/>
    <mergeCell ref="I28:J28"/>
    <mergeCell ref="N28:O28"/>
    <mergeCell ref="C29:D29"/>
    <mergeCell ref="E29:F29"/>
    <mergeCell ref="G29:H29"/>
    <mergeCell ref="I29:J29"/>
    <mergeCell ref="N29:O29"/>
    <mergeCell ref="C30:D30"/>
    <mergeCell ref="E30:F30"/>
    <mergeCell ref="G30:H30"/>
    <mergeCell ref="I30:J30"/>
    <mergeCell ref="N30:O30"/>
    <mergeCell ref="C31:D31"/>
    <mergeCell ref="E31:F31"/>
    <mergeCell ref="G31:H31"/>
    <mergeCell ref="I31:J31"/>
    <mergeCell ref="N31:O31"/>
    <mergeCell ref="C32:D32"/>
    <mergeCell ref="E32:F32"/>
    <mergeCell ref="G32:H32"/>
    <mergeCell ref="I32:J32"/>
    <mergeCell ref="N32:O32"/>
    <mergeCell ref="C33:D33"/>
    <mergeCell ref="E33:F33"/>
    <mergeCell ref="G33:H33"/>
    <mergeCell ref="I33:J33"/>
    <mergeCell ref="N33:O33"/>
    <mergeCell ref="C34:D34"/>
    <mergeCell ref="E34:F34"/>
    <mergeCell ref="G34:H34"/>
    <mergeCell ref="I34:J34"/>
    <mergeCell ref="N34:O34"/>
    <mergeCell ref="C35:D35"/>
    <mergeCell ref="E35:F35"/>
    <mergeCell ref="G35:H35"/>
    <mergeCell ref="I35:J35"/>
    <mergeCell ref="N35:O35"/>
    <mergeCell ref="C36:D36"/>
    <mergeCell ref="E36:F36"/>
    <mergeCell ref="G36:H36"/>
    <mergeCell ref="I36:J36"/>
    <mergeCell ref="N36:O36"/>
    <mergeCell ref="C37:D37"/>
    <mergeCell ref="E37:F37"/>
    <mergeCell ref="G37:H37"/>
    <mergeCell ref="I37:J37"/>
    <mergeCell ref="N37:O37"/>
    <mergeCell ref="C38:D38"/>
    <mergeCell ref="E38:F38"/>
    <mergeCell ref="G38:H38"/>
    <mergeCell ref="I38:J38"/>
    <mergeCell ref="N38:O38"/>
    <mergeCell ref="C39:D39"/>
    <mergeCell ref="E39:F39"/>
    <mergeCell ref="G39:H39"/>
    <mergeCell ref="I39:J39"/>
    <mergeCell ref="N39:O39"/>
    <mergeCell ref="C40:D40"/>
    <mergeCell ref="E40:F40"/>
    <mergeCell ref="G40:H40"/>
    <mergeCell ref="I40:J40"/>
    <mergeCell ref="N40:O40"/>
    <mergeCell ref="C41:D41"/>
    <mergeCell ref="E41:F41"/>
    <mergeCell ref="G41:H41"/>
    <mergeCell ref="I41:J41"/>
    <mergeCell ref="N41:O41"/>
    <mergeCell ref="C42:D42"/>
    <mergeCell ref="E42:F42"/>
    <mergeCell ref="G42:H42"/>
    <mergeCell ref="I42:J42"/>
    <mergeCell ref="N42:O42"/>
  </mergeCells>
  <hyperlinks>
    <hyperlink ref="B66" r:id="rId1" tooltip="http://www.Z43-cable.vn" xr:uid="{00000000-0004-0000-2400-000000000000}"/>
  </hyperlinks>
  <pageMargins left="0.47222222222222199" right="0.47222222222222199" top="0.118055555555556" bottom="5.9027777777777797E-2" header="0" footer="0"/>
  <pageSetup paperSize="9" scale="65" orientation="portrait" r:id="rId2"/>
  <colBreaks count="1" manualBreakCount="1">
    <brk id="16" max="82" man="1"/>
  </colBreaks>
  <drawing r:id="rId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O66"/>
  <sheetViews>
    <sheetView topLeftCell="A36" zoomScaleNormal="100" zoomScaleSheetLayoutView="115" workbookViewId="0">
      <selection activeCell="I25" sqref="I25:I27"/>
    </sheetView>
  </sheetViews>
  <sheetFormatPr defaultColWidth="9" defaultRowHeight="14"/>
  <cols>
    <col min="1" max="2" width="11.6328125" style="2" customWidth="1"/>
    <col min="3" max="4" width="8.1796875" style="2" customWidth="1"/>
    <col min="5" max="9" width="9" style="2"/>
    <col min="10" max="10" width="9.90625" style="2" customWidth="1"/>
    <col min="11" max="11" width="9" style="2"/>
    <col min="12" max="13" width="9.6328125" style="2" customWidth="1"/>
    <col min="14" max="14" width="12.08984375" style="2" customWidth="1"/>
    <col min="15" max="16384" width="9" style="2"/>
  </cols>
  <sheetData>
    <row r="1" spans="1:14" ht="50" customHeight="1">
      <c r="A1" s="17" t="s">
        <v>633</v>
      </c>
      <c r="B1" s="17"/>
      <c r="C1" s="17"/>
      <c r="D1" s="17"/>
      <c r="F1" s="179" t="s">
        <v>1</v>
      </c>
      <c r="G1" s="179"/>
      <c r="H1" s="179"/>
      <c r="I1" s="179"/>
      <c r="J1" s="179"/>
      <c r="K1" s="179"/>
      <c r="L1" s="179"/>
      <c r="M1" s="179"/>
    </row>
    <row r="2" spans="1:14" s="1" customFormat="1" ht="45" customHeight="1">
      <c r="A2" s="364" t="s">
        <v>634</v>
      </c>
      <c r="B2" s="364"/>
      <c r="C2" s="364"/>
      <c r="D2" s="364"/>
      <c r="E2" s="364"/>
      <c r="F2" s="364"/>
      <c r="G2" s="364"/>
      <c r="H2" s="364"/>
      <c r="I2" s="364"/>
      <c r="J2" s="364"/>
      <c r="K2" s="364"/>
      <c r="L2" s="364"/>
      <c r="M2" s="364"/>
      <c r="N2" s="364"/>
    </row>
    <row r="3" spans="1:14" s="1" customFormat="1" ht="15.5">
      <c r="A3" s="22"/>
      <c r="B3" s="22"/>
      <c r="C3" s="22"/>
      <c r="D3" s="22"/>
    </row>
    <row r="4" spans="1:14" ht="35" customHeight="1">
      <c r="A4" s="30" t="s">
        <v>515</v>
      </c>
      <c r="B4" s="31"/>
      <c r="C4" s="31"/>
      <c r="D4" s="31"/>
      <c r="E4" s="32"/>
      <c r="F4" s="32"/>
      <c r="G4" s="32"/>
      <c r="H4" s="32"/>
      <c r="I4" s="32"/>
      <c r="J4" s="32"/>
      <c r="K4" s="32"/>
      <c r="L4" s="32"/>
      <c r="M4" s="32"/>
      <c r="N4" s="32"/>
    </row>
    <row r="5" spans="1:14">
      <c r="A5" s="22"/>
      <c r="B5" s="22"/>
      <c r="C5" s="22"/>
      <c r="D5" s="22"/>
    </row>
    <row r="6" spans="1:14" ht="15">
      <c r="A6" s="4" t="s">
        <v>626</v>
      </c>
      <c r="B6" s="33"/>
      <c r="C6" s="33"/>
      <c r="D6" s="33"/>
    </row>
    <row r="7" spans="1:14">
      <c r="A7" s="2" t="s">
        <v>388</v>
      </c>
      <c r="B7" s="34"/>
      <c r="C7" s="34"/>
      <c r="D7" s="34"/>
    </row>
    <row r="8" spans="1:14">
      <c r="A8" s="2" t="s">
        <v>492</v>
      </c>
      <c r="B8" s="34"/>
      <c r="C8" s="34"/>
      <c r="D8" s="34"/>
    </row>
    <row r="9" spans="1:14">
      <c r="A9" s="2" t="s">
        <v>510</v>
      </c>
      <c r="B9" s="34"/>
      <c r="C9" s="34"/>
      <c r="D9" s="34"/>
    </row>
    <row r="10" spans="1:14">
      <c r="A10" s="2" t="s">
        <v>635</v>
      </c>
      <c r="B10" s="34"/>
      <c r="C10" s="34"/>
      <c r="D10" s="34"/>
    </row>
    <row r="11" spans="1:14">
      <c r="A11" s="2" t="s">
        <v>619</v>
      </c>
      <c r="B11" s="34"/>
      <c r="C11" s="34"/>
      <c r="D11" s="34"/>
    </row>
    <row r="13" spans="1:14" s="1" customFormat="1" ht="15.5">
      <c r="A13" s="4" t="s">
        <v>494</v>
      </c>
      <c r="B13" s="4"/>
      <c r="C13" s="4"/>
      <c r="D13" s="4"/>
    </row>
    <row r="14" spans="1:14">
      <c r="A14" s="2" t="s">
        <v>495</v>
      </c>
      <c r="B14" s="34"/>
      <c r="C14" s="34"/>
      <c r="D14" s="34"/>
      <c r="E14" s="35"/>
      <c r="F14" s="35"/>
      <c r="G14" s="35"/>
      <c r="H14" s="35"/>
      <c r="I14" s="35"/>
      <c r="J14" s="35"/>
      <c r="K14" s="35"/>
    </row>
    <row r="15" spans="1:14">
      <c r="A15" s="2" t="s">
        <v>496</v>
      </c>
      <c r="B15" s="34"/>
      <c r="C15" s="34"/>
      <c r="D15" s="34"/>
      <c r="E15" s="35"/>
      <c r="F15" s="35"/>
      <c r="G15" s="35"/>
      <c r="H15" s="35"/>
      <c r="I15" s="35"/>
      <c r="J15" s="35"/>
      <c r="K15" s="35"/>
    </row>
    <row r="17" spans="1:14" ht="15">
      <c r="A17" s="4" t="s">
        <v>176</v>
      </c>
      <c r="B17" s="33"/>
      <c r="C17" s="33"/>
      <c r="D17" s="33"/>
    </row>
    <row r="18" spans="1:14">
      <c r="A18" s="36" t="s">
        <v>456</v>
      </c>
      <c r="B18" s="37"/>
      <c r="C18" s="37"/>
      <c r="D18" s="37"/>
    </row>
    <row r="19" spans="1:14">
      <c r="A19" s="36" t="s">
        <v>497</v>
      </c>
      <c r="B19" s="37"/>
      <c r="C19" s="37"/>
      <c r="D19" s="37"/>
    </row>
    <row r="20" spans="1:14">
      <c r="A20" s="36" t="s">
        <v>498</v>
      </c>
      <c r="B20" s="37"/>
      <c r="C20" s="37"/>
      <c r="D20" s="37"/>
    </row>
    <row r="21" spans="1:14">
      <c r="A21" s="36" t="s">
        <v>620</v>
      </c>
      <c r="B21" s="37"/>
      <c r="C21" s="37"/>
      <c r="D21" s="37"/>
    </row>
    <row r="23" spans="1:14" ht="15">
      <c r="A23" s="4" t="s">
        <v>182</v>
      </c>
      <c r="B23" s="33"/>
      <c r="C23" s="33"/>
      <c r="D23" s="33"/>
    </row>
    <row r="25" spans="1:14" ht="42" customHeight="1">
      <c r="A25" s="193" t="s">
        <v>183</v>
      </c>
      <c r="B25" s="193"/>
      <c r="C25" s="193" t="s">
        <v>184</v>
      </c>
      <c r="D25" s="193"/>
      <c r="E25" s="193" t="s">
        <v>186</v>
      </c>
      <c r="F25" s="193"/>
      <c r="G25" s="193" t="s">
        <v>187</v>
      </c>
      <c r="H25" s="193"/>
      <c r="I25" s="378" t="s">
        <v>1730</v>
      </c>
      <c r="J25" s="193" t="s">
        <v>188</v>
      </c>
      <c r="K25" s="193" t="s">
        <v>189</v>
      </c>
      <c r="L25" s="193" t="s">
        <v>190</v>
      </c>
      <c r="M25" s="193"/>
      <c r="N25" s="193" t="s">
        <v>191</v>
      </c>
    </row>
    <row r="26" spans="1:14" ht="30" customHeight="1">
      <c r="A26" s="193"/>
      <c r="B26" s="193"/>
      <c r="C26" s="193" t="s">
        <v>240</v>
      </c>
      <c r="D26" s="193"/>
      <c r="E26" s="193"/>
      <c r="F26" s="193"/>
      <c r="G26" s="193"/>
      <c r="H26" s="193"/>
      <c r="I26" s="379"/>
      <c r="J26" s="193"/>
      <c r="K26" s="193"/>
      <c r="L26" s="193"/>
      <c r="M26" s="193"/>
      <c r="N26" s="193"/>
    </row>
    <row r="27" spans="1:14">
      <c r="A27" s="38" t="s">
        <v>192</v>
      </c>
      <c r="B27" s="38" t="s">
        <v>193</v>
      </c>
      <c r="C27" s="38" t="s">
        <v>194</v>
      </c>
      <c r="D27" s="38" t="s">
        <v>196</v>
      </c>
      <c r="E27" s="193" t="s">
        <v>196</v>
      </c>
      <c r="F27" s="193"/>
      <c r="G27" s="193" t="s">
        <v>196</v>
      </c>
      <c r="H27" s="193"/>
      <c r="I27" s="163" t="s">
        <v>196</v>
      </c>
      <c r="J27" s="38" t="s">
        <v>196</v>
      </c>
      <c r="K27" s="38" t="s">
        <v>196</v>
      </c>
      <c r="L27" s="193" t="s">
        <v>197</v>
      </c>
      <c r="M27" s="193"/>
      <c r="N27" s="38" t="s">
        <v>198</v>
      </c>
    </row>
    <row r="28" spans="1:14" ht="25" customHeight="1">
      <c r="A28" s="39" t="s">
        <v>628</v>
      </c>
      <c r="B28" s="39">
        <v>2.5</v>
      </c>
      <c r="C28" s="39">
        <v>7</v>
      </c>
      <c r="D28" s="39" t="s">
        <v>444</v>
      </c>
      <c r="E28" s="358" t="s">
        <v>445</v>
      </c>
      <c r="F28" s="358"/>
      <c r="G28" s="358">
        <v>0.7</v>
      </c>
      <c r="H28" s="358"/>
      <c r="I28" s="39">
        <v>0.2</v>
      </c>
      <c r="J28" s="39">
        <v>1.8</v>
      </c>
      <c r="K28" s="139">
        <v>15</v>
      </c>
      <c r="L28" s="358">
        <v>7.41</v>
      </c>
      <c r="M28" s="358"/>
      <c r="N28" s="43" t="s">
        <v>710</v>
      </c>
    </row>
    <row r="29" spans="1:14" ht="25" customHeight="1">
      <c r="A29" s="41" t="s">
        <v>628</v>
      </c>
      <c r="B29" s="41">
        <v>4</v>
      </c>
      <c r="C29" s="41">
        <v>7</v>
      </c>
      <c r="D29" s="41" t="s">
        <v>447</v>
      </c>
      <c r="E29" s="360" t="s">
        <v>448</v>
      </c>
      <c r="F29" s="360"/>
      <c r="G29" s="360">
        <v>0.7</v>
      </c>
      <c r="H29" s="360"/>
      <c r="I29" s="41">
        <v>0.2</v>
      </c>
      <c r="J29" s="41">
        <v>1.8</v>
      </c>
      <c r="K29" s="140">
        <v>16</v>
      </c>
      <c r="L29" s="360">
        <v>4.6100000000000003</v>
      </c>
      <c r="M29" s="360"/>
      <c r="N29" s="44" t="s">
        <v>1754</v>
      </c>
    </row>
    <row r="30" spans="1:14" ht="25" customHeight="1">
      <c r="A30" s="39" t="s">
        <v>628</v>
      </c>
      <c r="B30" s="39">
        <v>6</v>
      </c>
      <c r="C30" s="39">
        <v>7</v>
      </c>
      <c r="D30" s="39" t="s">
        <v>394</v>
      </c>
      <c r="E30" s="358" t="s">
        <v>449</v>
      </c>
      <c r="F30" s="358"/>
      <c r="G30" s="358">
        <v>0.7</v>
      </c>
      <c r="H30" s="358"/>
      <c r="I30" s="39">
        <v>0.2</v>
      </c>
      <c r="J30" s="39">
        <v>1.8</v>
      </c>
      <c r="K30" s="139">
        <v>17</v>
      </c>
      <c r="L30" s="358">
        <v>3.08</v>
      </c>
      <c r="M30" s="358"/>
      <c r="N30" s="43" t="s">
        <v>1388</v>
      </c>
    </row>
    <row r="31" spans="1:14" ht="25" customHeight="1">
      <c r="A31" s="41" t="s">
        <v>628</v>
      </c>
      <c r="B31" s="41">
        <v>10</v>
      </c>
      <c r="C31" s="41">
        <v>7</v>
      </c>
      <c r="D31" s="41" t="s">
        <v>396</v>
      </c>
      <c r="E31" s="360" t="s">
        <v>450</v>
      </c>
      <c r="F31" s="360"/>
      <c r="G31" s="360">
        <v>0.7</v>
      </c>
      <c r="H31" s="360"/>
      <c r="I31" s="41">
        <v>0.2</v>
      </c>
      <c r="J31" s="41">
        <v>1.8</v>
      </c>
      <c r="K31" s="140">
        <v>19.399999999999999</v>
      </c>
      <c r="L31" s="360">
        <v>1.83</v>
      </c>
      <c r="M31" s="360"/>
      <c r="N31" s="44" t="s">
        <v>1755</v>
      </c>
    </row>
    <row r="32" spans="1:14" ht="25" customHeight="1">
      <c r="A32" s="39" t="s">
        <v>628</v>
      </c>
      <c r="B32" s="39">
        <v>16</v>
      </c>
      <c r="C32" s="39">
        <v>7</v>
      </c>
      <c r="D32" s="39" t="s">
        <v>398</v>
      </c>
      <c r="E32" s="358" t="s">
        <v>468</v>
      </c>
      <c r="F32" s="358"/>
      <c r="G32" s="358">
        <v>0.7</v>
      </c>
      <c r="H32" s="358"/>
      <c r="I32" s="39">
        <v>0.2</v>
      </c>
      <c r="J32" s="39">
        <v>1.8</v>
      </c>
      <c r="K32" s="139">
        <v>20.7</v>
      </c>
      <c r="L32" s="358">
        <v>1.1499999999999999</v>
      </c>
      <c r="M32" s="358"/>
      <c r="N32" s="43" t="s">
        <v>1372</v>
      </c>
    </row>
    <row r="33" spans="1:15" ht="25" customHeight="1">
      <c r="A33" s="41" t="s">
        <v>628</v>
      </c>
      <c r="B33" s="41">
        <v>25</v>
      </c>
      <c r="C33" s="41">
        <v>7</v>
      </c>
      <c r="D33" s="41" t="s">
        <v>398</v>
      </c>
      <c r="E33" s="360" t="s">
        <v>226</v>
      </c>
      <c r="F33" s="360"/>
      <c r="G33" s="360">
        <v>0.9</v>
      </c>
      <c r="H33" s="360"/>
      <c r="I33" s="41">
        <v>0.2</v>
      </c>
      <c r="J33" s="41">
        <v>1.8</v>
      </c>
      <c r="K33" s="140">
        <v>24.4</v>
      </c>
      <c r="L33" s="360">
        <v>0.72699999999999998</v>
      </c>
      <c r="M33" s="360"/>
      <c r="N33" s="44" t="s">
        <v>1756</v>
      </c>
    </row>
    <row r="34" spans="1:15" ht="25" customHeight="1">
      <c r="A34" s="39" t="s">
        <v>628</v>
      </c>
      <c r="B34" s="39">
        <v>35</v>
      </c>
      <c r="C34" s="39">
        <v>7</v>
      </c>
      <c r="D34" s="39" t="s">
        <v>398</v>
      </c>
      <c r="E34" s="358" t="s">
        <v>504</v>
      </c>
      <c r="F34" s="358"/>
      <c r="G34" s="358">
        <v>0.9</v>
      </c>
      <c r="H34" s="358"/>
      <c r="I34" s="39">
        <v>0.2</v>
      </c>
      <c r="J34" s="39">
        <v>1.8</v>
      </c>
      <c r="K34" s="139">
        <v>26.7</v>
      </c>
      <c r="L34" s="358">
        <v>0.52400000000000002</v>
      </c>
      <c r="M34" s="358"/>
      <c r="N34" s="43" t="s">
        <v>1757</v>
      </c>
    </row>
    <row r="35" spans="1:15" ht="25" customHeight="1">
      <c r="A35" s="41" t="s">
        <v>628</v>
      </c>
      <c r="B35" s="41">
        <v>50</v>
      </c>
      <c r="C35" s="41">
        <v>7</v>
      </c>
      <c r="D35" s="41" t="s">
        <v>398</v>
      </c>
      <c r="E35" s="360">
        <v>8.1999999999999993</v>
      </c>
      <c r="F35" s="360"/>
      <c r="G35" s="375">
        <v>1</v>
      </c>
      <c r="H35" s="375"/>
      <c r="I35" s="45">
        <v>0.2</v>
      </c>
      <c r="J35" s="41">
        <v>1.9</v>
      </c>
      <c r="K35" s="140">
        <v>29.8</v>
      </c>
      <c r="L35" s="360">
        <v>0.38700000000000001</v>
      </c>
      <c r="M35" s="360"/>
      <c r="N35" s="44" t="s">
        <v>1758</v>
      </c>
    </row>
    <row r="36" spans="1:15" ht="25" customHeight="1">
      <c r="A36" s="39" t="s">
        <v>628</v>
      </c>
      <c r="B36" s="39">
        <v>70</v>
      </c>
      <c r="C36" s="39">
        <v>19</v>
      </c>
      <c r="D36" s="39" t="s">
        <v>398</v>
      </c>
      <c r="E36" s="376">
        <v>10</v>
      </c>
      <c r="F36" s="376"/>
      <c r="G36" s="358">
        <v>1.1000000000000001</v>
      </c>
      <c r="H36" s="358"/>
      <c r="I36" s="39">
        <v>0.2</v>
      </c>
      <c r="J36" s="39">
        <v>1.9</v>
      </c>
      <c r="K36" s="139">
        <v>34.5</v>
      </c>
      <c r="L36" s="358">
        <v>0.26800000000000002</v>
      </c>
      <c r="M36" s="358"/>
      <c r="N36" s="43" t="s">
        <v>1759</v>
      </c>
    </row>
    <row r="37" spans="1:15" ht="25" customHeight="1">
      <c r="A37" s="41" t="s">
        <v>628</v>
      </c>
      <c r="B37" s="41">
        <v>95</v>
      </c>
      <c r="C37" s="41">
        <v>19</v>
      </c>
      <c r="D37" s="41" t="s">
        <v>398</v>
      </c>
      <c r="E37" s="360">
        <v>11.6</v>
      </c>
      <c r="F37" s="360"/>
      <c r="G37" s="360">
        <v>1.1000000000000001</v>
      </c>
      <c r="H37" s="360"/>
      <c r="I37" s="41">
        <v>0.5</v>
      </c>
      <c r="J37" s="41">
        <v>2.2999999999999998</v>
      </c>
      <c r="K37" s="140">
        <v>40</v>
      </c>
      <c r="L37" s="360">
        <v>0.193</v>
      </c>
      <c r="M37" s="360"/>
      <c r="N37" s="44" t="s">
        <v>1760</v>
      </c>
    </row>
    <row r="38" spans="1:15" ht="25" customHeight="1">
      <c r="A38" s="39" t="s">
        <v>628</v>
      </c>
      <c r="B38" s="39">
        <v>120</v>
      </c>
      <c r="C38" s="39">
        <v>19</v>
      </c>
      <c r="D38" s="39" t="s">
        <v>398</v>
      </c>
      <c r="E38" s="376">
        <v>13</v>
      </c>
      <c r="F38" s="376"/>
      <c r="G38" s="358">
        <v>1.2</v>
      </c>
      <c r="H38" s="358"/>
      <c r="I38" s="39">
        <v>0.5</v>
      </c>
      <c r="J38" s="39">
        <v>2.2999999999999998</v>
      </c>
      <c r="K38" s="139">
        <v>43.5</v>
      </c>
      <c r="L38" s="358">
        <v>0.153</v>
      </c>
      <c r="M38" s="358"/>
      <c r="N38" s="43" t="s">
        <v>1761</v>
      </c>
    </row>
    <row r="39" spans="1:15" ht="25" customHeight="1">
      <c r="A39" s="41" t="s">
        <v>628</v>
      </c>
      <c r="B39" s="41">
        <v>150</v>
      </c>
      <c r="C39" s="41">
        <v>19</v>
      </c>
      <c r="D39" s="41" t="s">
        <v>398</v>
      </c>
      <c r="E39" s="360">
        <v>14.4</v>
      </c>
      <c r="F39" s="360"/>
      <c r="G39" s="360">
        <v>1.4</v>
      </c>
      <c r="H39" s="360"/>
      <c r="I39" s="41">
        <v>0.5</v>
      </c>
      <c r="J39" s="41">
        <v>2.4</v>
      </c>
      <c r="K39" s="140">
        <v>48.2</v>
      </c>
      <c r="L39" s="360">
        <v>0.124</v>
      </c>
      <c r="M39" s="360"/>
      <c r="N39" s="44" t="s">
        <v>1762</v>
      </c>
    </row>
    <row r="40" spans="1:15" ht="25" customHeight="1">
      <c r="A40" s="39" t="s">
        <v>628</v>
      </c>
      <c r="B40" s="39">
        <v>185</v>
      </c>
      <c r="C40" s="39">
        <v>37</v>
      </c>
      <c r="D40" s="39" t="s">
        <v>398</v>
      </c>
      <c r="E40" s="376">
        <v>16</v>
      </c>
      <c r="F40" s="376"/>
      <c r="G40" s="358">
        <v>1.6</v>
      </c>
      <c r="H40" s="358"/>
      <c r="I40" s="39">
        <v>0.5</v>
      </c>
      <c r="J40" s="39">
        <v>2.5</v>
      </c>
      <c r="K40" s="139">
        <v>52.3</v>
      </c>
      <c r="L40" s="358">
        <v>9.9099999999999994E-2</v>
      </c>
      <c r="M40" s="358"/>
      <c r="N40" s="43" t="s">
        <v>1763</v>
      </c>
    </row>
    <row r="41" spans="1:15" ht="25" customHeight="1">
      <c r="A41" s="41" t="s">
        <v>628</v>
      </c>
      <c r="B41" s="41">
        <v>240</v>
      </c>
      <c r="C41" s="41">
        <v>37</v>
      </c>
      <c r="D41" s="41" t="s">
        <v>398</v>
      </c>
      <c r="E41" s="360">
        <v>18.399999999999999</v>
      </c>
      <c r="F41" s="360"/>
      <c r="G41" s="360">
        <v>1.7</v>
      </c>
      <c r="H41" s="360"/>
      <c r="I41" s="41">
        <v>0.5</v>
      </c>
      <c r="J41" s="41">
        <v>2.7</v>
      </c>
      <c r="K41" s="140">
        <v>59</v>
      </c>
      <c r="L41" s="360">
        <v>7.5399999999999995E-2</v>
      </c>
      <c r="M41" s="360"/>
      <c r="N41" s="44" t="s">
        <v>1764</v>
      </c>
    </row>
    <row r="42" spans="1:15" ht="25" customHeight="1">
      <c r="A42" s="39" t="s">
        <v>628</v>
      </c>
      <c r="B42" s="39">
        <v>300</v>
      </c>
      <c r="C42" s="39">
        <v>37</v>
      </c>
      <c r="D42" s="39" t="s">
        <v>398</v>
      </c>
      <c r="E42" s="358">
        <v>20.6</v>
      </c>
      <c r="F42" s="358"/>
      <c r="G42" s="358">
        <v>1.8</v>
      </c>
      <c r="H42" s="358"/>
      <c r="I42" s="39">
        <v>0.5</v>
      </c>
      <c r="J42" s="39">
        <v>2.9</v>
      </c>
      <c r="K42" s="139">
        <v>64.5</v>
      </c>
      <c r="L42" s="358">
        <v>6.0100000000000001E-2</v>
      </c>
      <c r="M42" s="358"/>
      <c r="N42" s="43" t="s">
        <v>1765</v>
      </c>
      <c r="O42" s="2" t="s">
        <v>1346</v>
      </c>
    </row>
    <row r="43" spans="1:15" ht="15" customHeight="1"/>
    <row r="66" spans="1:14" ht="30" customHeight="1">
      <c r="A66" s="12"/>
      <c r="B66" s="13" t="s">
        <v>7</v>
      </c>
      <c r="C66" s="14"/>
      <c r="D66" s="14"/>
      <c r="E66" s="14"/>
      <c r="F66" s="14"/>
      <c r="G66" s="14"/>
      <c r="H66" s="14"/>
      <c r="I66" s="14"/>
      <c r="J66" s="14"/>
      <c r="K66" s="14"/>
      <c r="L66" s="14"/>
      <c r="M66" s="14"/>
      <c r="N66" s="16">
        <v>41</v>
      </c>
    </row>
  </sheetData>
  <mergeCells count="60">
    <mergeCell ref="F1:M1"/>
    <mergeCell ref="A2:N2"/>
    <mergeCell ref="C25:D25"/>
    <mergeCell ref="C26:D26"/>
    <mergeCell ref="N25:N26"/>
    <mergeCell ref="A25:B26"/>
    <mergeCell ref="E27:F27"/>
    <mergeCell ref="G27:H27"/>
    <mergeCell ref="L27:M27"/>
    <mergeCell ref="J25:J26"/>
    <mergeCell ref="K25:K26"/>
    <mergeCell ref="E25:F26"/>
    <mergeCell ref="G25:H26"/>
    <mergeCell ref="L25:M26"/>
    <mergeCell ref="I25:I26"/>
    <mergeCell ref="E28:F28"/>
    <mergeCell ref="G28:H28"/>
    <mergeCell ref="L28:M28"/>
    <mergeCell ref="E29:F29"/>
    <mergeCell ref="G29:H29"/>
    <mergeCell ref="L29:M29"/>
    <mergeCell ref="E30:F30"/>
    <mergeCell ref="G30:H30"/>
    <mergeCell ref="L30:M30"/>
    <mergeCell ref="E31:F31"/>
    <mergeCell ref="G31:H31"/>
    <mergeCell ref="L31:M31"/>
    <mergeCell ref="E32:F32"/>
    <mergeCell ref="G32:H32"/>
    <mergeCell ref="L32:M32"/>
    <mergeCell ref="E33:F33"/>
    <mergeCell ref="G33:H33"/>
    <mergeCell ref="L33:M33"/>
    <mergeCell ref="E34:F34"/>
    <mergeCell ref="G34:H34"/>
    <mergeCell ref="L34:M34"/>
    <mergeCell ref="E35:F35"/>
    <mergeCell ref="G35:H35"/>
    <mergeCell ref="L35:M35"/>
    <mergeCell ref="E36:F36"/>
    <mergeCell ref="G36:H36"/>
    <mergeCell ref="L36:M36"/>
    <mergeCell ref="E37:F37"/>
    <mergeCell ref="G37:H37"/>
    <mergeCell ref="L37:M37"/>
    <mergeCell ref="E38:F38"/>
    <mergeCell ref="G38:H38"/>
    <mergeCell ref="L38:M38"/>
    <mergeCell ref="E39:F39"/>
    <mergeCell ref="G39:H39"/>
    <mergeCell ref="L39:M39"/>
    <mergeCell ref="E42:F42"/>
    <mergeCell ref="G42:H42"/>
    <mergeCell ref="L42:M42"/>
    <mergeCell ref="E40:F40"/>
    <mergeCell ref="G40:H40"/>
    <mergeCell ref="L40:M40"/>
    <mergeCell ref="E41:F41"/>
    <mergeCell ref="G41:H41"/>
    <mergeCell ref="L41:M41"/>
  </mergeCells>
  <hyperlinks>
    <hyperlink ref="B66" r:id="rId1" tooltip="http://www.Z43-cable.vn" xr:uid="{00000000-0004-0000-2500-000000000000}"/>
  </hyperlinks>
  <pageMargins left="0.47222222222222199" right="0.47222222222222199" top="0.118055555555556" bottom="5.9027777777777797E-2" header="0" footer="0"/>
  <pageSetup paperSize="9" scale="65" orientation="portrait" r:id="rId2"/>
  <colBreaks count="1" manualBreakCount="1">
    <brk id="14" max="76" man="1"/>
  </colBreaks>
  <drawing r:id="rId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O66"/>
  <sheetViews>
    <sheetView topLeftCell="A38" zoomScale="115" zoomScaleNormal="115" zoomScaleSheetLayoutView="115" workbookViewId="0">
      <selection activeCell="I25" sqref="I25:I27"/>
    </sheetView>
  </sheetViews>
  <sheetFormatPr defaultColWidth="9" defaultRowHeight="14"/>
  <cols>
    <col min="1" max="2" width="11.6328125" style="2" customWidth="1"/>
    <col min="3" max="3" width="9.453125" style="2" customWidth="1"/>
    <col min="4" max="4" width="9.36328125" style="2" customWidth="1"/>
    <col min="5" max="9" width="9" style="2"/>
    <col min="10" max="10" width="9.90625" style="2" customWidth="1"/>
    <col min="11" max="11" width="9" style="2"/>
    <col min="12" max="13" width="9.6328125" style="2" customWidth="1"/>
    <col min="14" max="14" width="12.08984375" style="2" customWidth="1"/>
    <col min="15" max="16384" width="9" style="2"/>
  </cols>
  <sheetData>
    <row r="1" spans="1:14" ht="50" customHeight="1">
      <c r="A1" s="17" t="s">
        <v>636</v>
      </c>
      <c r="B1" s="17"/>
      <c r="C1" s="17"/>
      <c r="D1" s="17"/>
      <c r="F1" s="179" t="s">
        <v>1</v>
      </c>
      <c r="G1" s="179"/>
      <c r="H1" s="179"/>
      <c r="I1" s="179"/>
      <c r="J1" s="179"/>
      <c r="K1" s="179"/>
      <c r="L1" s="179"/>
      <c r="M1" s="179"/>
    </row>
    <row r="2" spans="1:14" s="1" customFormat="1" ht="45" customHeight="1">
      <c r="A2" s="364" t="s">
        <v>637</v>
      </c>
      <c r="B2" s="364"/>
      <c r="C2" s="364"/>
      <c r="D2" s="364"/>
      <c r="E2" s="364"/>
      <c r="F2" s="364"/>
      <c r="G2" s="364"/>
      <c r="H2" s="364"/>
      <c r="I2" s="364"/>
      <c r="J2" s="364"/>
      <c r="K2" s="364"/>
      <c r="L2" s="364"/>
      <c r="M2" s="364"/>
      <c r="N2" s="364"/>
    </row>
    <row r="3" spans="1:14" s="1" customFormat="1" ht="15.5">
      <c r="A3" s="22"/>
      <c r="B3" s="22"/>
      <c r="C3" s="22"/>
      <c r="D3" s="22"/>
    </row>
    <row r="4" spans="1:14" ht="35" customHeight="1">
      <c r="A4" s="30" t="s">
        <v>515</v>
      </c>
      <c r="B4" s="31"/>
      <c r="C4" s="31"/>
      <c r="D4" s="31"/>
      <c r="E4" s="32"/>
      <c r="F4" s="32"/>
      <c r="G4" s="32"/>
      <c r="H4" s="32"/>
      <c r="I4" s="32"/>
      <c r="J4" s="32"/>
      <c r="K4" s="32"/>
      <c r="L4" s="32"/>
      <c r="M4" s="32"/>
      <c r="N4" s="32"/>
    </row>
    <row r="5" spans="1:14">
      <c r="A5" s="22"/>
      <c r="B5" s="22"/>
      <c r="C5" s="22"/>
      <c r="D5" s="22"/>
    </row>
    <row r="6" spans="1:14" ht="15">
      <c r="A6" s="4" t="s">
        <v>626</v>
      </c>
      <c r="B6" s="33"/>
      <c r="C6" s="33"/>
      <c r="D6" s="33"/>
    </row>
    <row r="7" spans="1:14">
      <c r="A7" s="2" t="s">
        <v>388</v>
      </c>
      <c r="B7" s="34"/>
      <c r="C7" s="34"/>
      <c r="D7" s="34"/>
    </row>
    <row r="8" spans="1:14">
      <c r="A8" s="2" t="s">
        <v>492</v>
      </c>
      <c r="B8" s="34"/>
      <c r="C8" s="34"/>
      <c r="D8" s="34"/>
    </row>
    <row r="9" spans="1:14">
      <c r="A9" s="2" t="s">
        <v>510</v>
      </c>
      <c r="B9" s="34"/>
      <c r="C9" s="34"/>
      <c r="D9" s="34"/>
    </row>
    <row r="10" spans="1:14">
      <c r="A10" s="2" t="s">
        <v>635</v>
      </c>
      <c r="B10" s="34"/>
      <c r="C10" s="34"/>
      <c r="D10" s="34"/>
    </row>
    <row r="11" spans="1:14">
      <c r="A11" s="2" t="s">
        <v>619</v>
      </c>
      <c r="B11" s="34"/>
      <c r="C11" s="34"/>
      <c r="D11" s="34"/>
    </row>
    <row r="13" spans="1:14" s="1" customFormat="1" ht="15.5">
      <c r="A13" s="4" t="s">
        <v>494</v>
      </c>
      <c r="B13" s="4"/>
      <c r="C13" s="4"/>
      <c r="D13" s="4"/>
    </row>
    <row r="14" spans="1:14">
      <c r="A14" s="2" t="s">
        <v>495</v>
      </c>
      <c r="B14" s="34"/>
      <c r="C14" s="34"/>
      <c r="D14" s="34"/>
      <c r="E14" s="35"/>
      <c r="F14" s="35"/>
      <c r="G14" s="35"/>
      <c r="H14" s="35"/>
      <c r="I14" s="35"/>
      <c r="J14" s="35"/>
      <c r="K14" s="35"/>
    </row>
    <row r="15" spans="1:14">
      <c r="A15" s="2" t="s">
        <v>496</v>
      </c>
      <c r="B15" s="34"/>
      <c r="C15" s="34"/>
      <c r="D15" s="34"/>
      <c r="E15" s="35"/>
      <c r="F15" s="35"/>
      <c r="G15" s="35"/>
      <c r="H15" s="35"/>
      <c r="I15" s="35"/>
      <c r="J15" s="35"/>
      <c r="K15" s="35"/>
    </row>
    <row r="17" spans="1:14" ht="15">
      <c r="A17" s="4" t="s">
        <v>176</v>
      </c>
      <c r="B17" s="33"/>
      <c r="C17" s="33"/>
      <c r="D17" s="33"/>
    </row>
    <row r="18" spans="1:14">
      <c r="A18" s="36" t="s">
        <v>456</v>
      </c>
      <c r="B18" s="37"/>
      <c r="C18" s="37"/>
      <c r="D18" s="37"/>
    </row>
    <row r="19" spans="1:14">
      <c r="A19" s="36" t="s">
        <v>497</v>
      </c>
      <c r="B19" s="37"/>
      <c r="C19" s="37"/>
      <c r="D19" s="37"/>
    </row>
    <row r="20" spans="1:14">
      <c r="A20" s="36" t="s">
        <v>498</v>
      </c>
      <c r="B20" s="37"/>
      <c r="C20" s="37"/>
      <c r="D20" s="37"/>
    </row>
    <row r="21" spans="1:14">
      <c r="A21" s="36" t="s">
        <v>620</v>
      </c>
      <c r="B21" s="37"/>
      <c r="C21" s="37"/>
      <c r="D21" s="37"/>
    </row>
    <row r="23" spans="1:14" ht="15">
      <c r="A23" s="4" t="s">
        <v>182</v>
      </c>
      <c r="B23" s="33"/>
      <c r="C23" s="33"/>
      <c r="D23" s="33"/>
    </row>
    <row r="25" spans="1:14" ht="42" customHeight="1">
      <c r="A25" s="193" t="s">
        <v>183</v>
      </c>
      <c r="B25" s="193"/>
      <c r="C25" s="193" t="s">
        <v>184</v>
      </c>
      <c r="D25" s="193"/>
      <c r="E25" s="193" t="s">
        <v>186</v>
      </c>
      <c r="F25" s="193"/>
      <c r="G25" s="193" t="s">
        <v>187</v>
      </c>
      <c r="H25" s="193"/>
      <c r="I25" s="378" t="s">
        <v>1730</v>
      </c>
      <c r="J25" s="193" t="s">
        <v>188</v>
      </c>
      <c r="K25" s="193" t="s">
        <v>189</v>
      </c>
      <c r="L25" s="193" t="s">
        <v>190</v>
      </c>
      <c r="M25" s="193"/>
      <c r="N25" s="193" t="s">
        <v>191</v>
      </c>
    </row>
    <row r="26" spans="1:14" ht="30" customHeight="1">
      <c r="A26" s="193"/>
      <c r="B26" s="193"/>
      <c r="C26" s="193" t="s">
        <v>1768</v>
      </c>
      <c r="D26" s="193"/>
      <c r="E26" s="193"/>
      <c r="F26" s="193"/>
      <c r="G26" s="193"/>
      <c r="H26" s="193"/>
      <c r="I26" s="379"/>
      <c r="J26" s="193"/>
      <c r="K26" s="193"/>
      <c r="L26" s="193"/>
      <c r="M26" s="193"/>
      <c r="N26" s="193"/>
    </row>
    <row r="27" spans="1:14">
      <c r="A27" s="38" t="s">
        <v>192</v>
      </c>
      <c r="B27" s="38" t="s">
        <v>193</v>
      </c>
      <c r="C27" s="38" t="s">
        <v>194</v>
      </c>
      <c r="D27" s="38" t="s">
        <v>196</v>
      </c>
      <c r="E27" s="193" t="s">
        <v>196</v>
      </c>
      <c r="F27" s="193"/>
      <c r="G27" s="193" t="s">
        <v>196</v>
      </c>
      <c r="H27" s="193"/>
      <c r="I27" s="163" t="s">
        <v>196</v>
      </c>
      <c r="J27" s="38" t="s">
        <v>196</v>
      </c>
      <c r="K27" s="38" t="s">
        <v>196</v>
      </c>
      <c r="L27" s="193" t="s">
        <v>197</v>
      </c>
      <c r="M27" s="193"/>
      <c r="N27" s="38" t="s">
        <v>198</v>
      </c>
    </row>
    <row r="28" spans="1:14" ht="25" customHeight="1">
      <c r="A28" s="39" t="s">
        <v>628</v>
      </c>
      <c r="B28" s="39">
        <v>2.5</v>
      </c>
      <c r="C28" s="39">
        <v>7</v>
      </c>
      <c r="D28" s="39" t="s">
        <v>444</v>
      </c>
      <c r="E28" s="358" t="s">
        <v>445</v>
      </c>
      <c r="F28" s="358"/>
      <c r="G28" s="358">
        <v>0.7</v>
      </c>
      <c r="H28" s="358"/>
      <c r="I28" s="39">
        <v>0.2</v>
      </c>
      <c r="J28" s="39">
        <v>1.8</v>
      </c>
      <c r="K28" s="39">
        <v>15.6</v>
      </c>
      <c r="L28" s="358">
        <v>7.41</v>
      </c>
      <c r="M28" s="358"/>
      <c r="N28" s="43" t="s">
        <v>1766</v>
      </c>
    </row>
    <row r="29" spans="1:14" ht="25" customHeight="1">
      <c r="A29" s="41" t="s">
        <v>628</v>
      </c>
      <c r="B29" s="41">
        <v>4</v>
      </c>
      <c r="C29" s="41">
        <v>7</v>
      </c>
      <c r="D29" s="41" t="s">
        <v>447</v>
      </c>
      <c r="E29" s="360" t="s">
        <v>448</v>
      </c>
      <c r="F29" s="360"/>
      <c r="G29" s="360">
        <v>0.7</v>
      </c>
      <c r="H29" s="360"/>
      <c r="I29" s="41">
        <v>0.2</v>
      </c>
      <c r="J29" s="41">
        <v>1.8</v>
      </c>
      <c r="K29" s="41">
        <v>17.3</v>
      </c>
      <c r="L29" s="360">
        <v>4.6100000000000003</v>
      </c>
      <c r="M29" s="360"/>
      <c r="N29" s="44" t="s">
        <v>1335</v>
      </c>
    </row>
    <row r="30" spans="1:14" ht="25" customHeight="1">
      <c r="A30" s="39" t="s">
        <v>628</v>
      </c>
      <c r="B30" s="39">
        <v>6</v>
      </c>
      <c r="C30" s="39">
        <v>7</v>
      </c>
      <c r="D30" s="39" t="s">
        <v>394</v>
      </c>
      <c r="E30" s="358" t="s">
        <v>449</v>
      </c>
      <c r="F30" s="358"/>
      <c r="G30" s="358">
        <v>0.7</v>
      </c>
      <c r="H30" s="358"/>
      <c r="I30" s="39">
        <v>0.2</v>
      </c>
      <c r="J30" s="39">
        <v>1.8</v>
      </c>
      <c r="K30" s="39">
        <v>18.5</v>
      </c>
      <c r="L30" s="358">
        <v>3.08</v>
      </c>
      <c r="M30" s="358"/>
      <c r="N30" s="43" t="s">
        <v>1767</v>
      </c>
    </row>
    <row r="31" spans="1:14" ht="25" customHeight="1">
      <c r="A31" s="41" t="s">
        <v>628</v>
      </c>
      <c r="B31" s="41">
        <v>10</v>
      </c>
      <c r="C31" s="41">
        <v>7</v>
      </c>
      <c r="D31" s="41" t="s">
        <v>396</v>
      </c>
      <c r="E31" s="360" t="s">
        <v>450</v>
      </c>
      <c r="F31" s="360"/>
      <c r="G31" s="360">
        <v>0.7</v>
      </c>
      <c r="H31" s="360"/>
      <c r="I31" s="41">
        <v>0.2</v>
      </c>
      <c r="J31" s="41">
        <v>1.8</v>
      </c>
      <c r="K31" s="41">
        <v>21</v>
      </c>
      <c r="L31" s="360">
        <v>1.83</v>
      </c>
      <c r="M31" s="360"/>
      <c r="N31" s="44" t="s">
        <v>1769</v>
      </c>
    </row>
    <row r="32" spans="1:14" ht="25" customHeight="1">
      <c r="A32" s="39" t="s">
        <v>628</v>
      </c>
      <c r="B32" s="39">
        <v>16</v>
      </c>
      <c r="C32" s="39">
        <v>7</v>
      </c>
      <c r="D32" s="39" t="s">
        <v>398</v>
      </c>
      <c r="E32" s="358" t="s">
        <v>468</v>
      </c>
      <c r="F32" s="358"/>
      <c r="G32" s="358">
        <v>0.7</v>
      </c>
      <c r="H32" s="358"/>
      <c r="I32" s="39">
        <v>0.2</v>
      </c>
      <c r="J32" s="39">
        <v>1.8</v>
      </c>
      <c r="K32" s="39">
        <v>22.3</v>
      </c>
      <c r="L32" s="358">
        <v>1.1499999999999999</v>
      </c>
      <c r="M32" s="358"/>
      <c r="N32" s="43" t="s">
        <v>1770</v>
      </c>
    </row>
    <row r="33" spans="1:15" ht="25" customHeight="1">
      <c r="A33" s="41" t="s">
        <v>628</v>
      </c>
      <c r="B33" s="41">
        <v>25</v>
      </c>
      <c r="C33" s="41">
        <v>7</v>
      </c>
      <c r="D33" s="41" t="s">
        <v>398</v>
      </c>
      <c r="E33" s="360" t="s">
        <v>226</v>
      </c>
      <c r="F33" s="360"/>
      <c r="G33" s="360">
        <v>0.9</v>
      </c>
      <c r="H33" s="360"/>
      <c r="I33" s="41">
        <v>0.2</v>
      </c>
      <c r="J33" s="41">
        <v>1.8</v>
      </c>
      <c r="K33" s="41">
        <v>26.5</v>
      </c>
      <c r="L33" s="360">
        <v>0.72699999999999998</v>
      </c>
      <c r="M33" s="360"/>
      <c r="N33" s="44" t="s">
        <v>1771</v>
      </c>
    </row>
    <row r="34" spans="1:15" ht="25" customHeight="1">
      <c r="A34" s="39" t="s">
        <v>628</v>
      </c>
      <c r="B34" s="39">
        <v>35</v>
      </c>
      <c r="C34" s="39">
        <v>7</v>
      </c>
      <c r="D34" s="39" t="s">
        <v>398</v>
      </c>
      <c r="E34" s="358" t="s">
        <v>504</v>
      </c>
      <c r="F34" s="358"/>
      <c r="G34" s="358">
        <v>0.9</v>
      </c>
      <c r="H34" s="358"/>
      <c r="I34" s="39">
        <v>0.2</v>
      </c>
      <c r="J34" s="39">
        <v>1.9</v>
      </c>
      <c r="K34" s="39">
        <v>29</v>
      </c>
      <c r="L34" s="358">
        <v>0.52400000000000002</v>
      </c>
      <c r="M34" s="358"/>
      <c r="N34" s="43" t="s">
        <v>1772</v>
      </c>
    </row>
    <row r="35" spans="1:15" ht="25" customHeight="1">
      <c r="A35" s="41" t="s">
        <v>628</v>
      </c>
      <c r="B35" s="41">
        <v>50</v>
      </c>
      <c r="C35" s="41">
        <v>7</v>
      </c>
      <c r="D35" s="41" t="s">
        <v>398</v>
      </c>
      <c r="E35" s="360">
        <v>8.1999999999999993</v>
      </c>
      <c r="F35" s="360"/>
      <c r="G35" s="375">
        <v>1</v>
      </c>
      <c r="H35" s="375"/>
      <c r="I35" s="41">
        <v>0.2</v>
      </c>
      <c r="J35" s="45">
        <v>2</v>
      </c>
      <c r="K35" s="45">
        <v>32.700000000000003</v>
      </c>
      <c r="L35" s="360">
        <v>0.38700000000000001</v>
      </c>
      <c r="M35" s="360"/>
      <c r="N35" s="44" t="s">
        <v>1773</v>
      </c>
    </row>
    <row r="36" spans="1:15" ht="25" customHeight="1">
      <c r="A36" s="39" t="s">
        <v>628</v>
      </c>
      <c r="B36" s="39">
        <v>70</v>
      </c>
      <c r="C36" s="39">
        <v>7</v>
      </c>
      <c r="D36" s="39" t="s">
        <v>398</v>
      </c>
      <c r="E36" s="376">
        <v>10</v>
      </c>
      <c r="F36" s="376"/>
      <c r="G36" s="358">
        <v>1.1000000000000001</v>
      </c>
      <c r="H36" s="358"/>
      <c r="I36" s="39">
        <v>0.5</v>
      </c>
      <c r="J36" s="39">
        <v>2.2000000000000002</v>
      </c>
      <c r="K36" s="46">
        <v>39.4</v>
      </c>
      <c r="L36" s="358">
        <v>0.52400000000000002</v>
      </c>
      <c r="M36" s="358"/>
      <c r="N36" s="43" t="s">
        <v>1774</v>
      </c>
    </row>
    <row r="37" spans="1:15" ht="25" customHeight="1">
      <c r="A37" s="41" t="s">
        <v>628</v>
      </c>
      <c r="B37" s="41">
        <v>95</v>
      </c>
      <c r="C37" s="41">
        <v>19</v>
      </c>
      <c r="D37" s="41" t="s">
        <v>398</v>
      </c>
      <c r="E37" s="360">
        <v>11.6</v>
      </c>
      <c r="F37" s="360"/>
      <c r="G37" s="360">
        <v>1.1000000000000001</v>
      </c>
      <c r="H37" s="360"/>
      <c r="I37" s="41">
        <v>0.5</v>
      </c>
      <c r="J37" s="41">
        <v>2.4</v>
      </c>
      <c r="K37" s="41">
        <v>44</v>
      </c>
      <c r="L37" s="360">
        <v>0.38700000000000001</v>
      </c>
      <c r="M37" s="360"/>
      <c r="N37" s="44" t="s">
        <v>603</v>
      </c>
    </row>
    <row r="38" spans="1:15" ht="25" customHeight="1">
      <c r="A38" s="39" t="s">
        <v>628</v>
      </c>
      <c r="B38" s="39">
        <v>120</v>
      </c>
      <c r="C38" s="39">
        <v>19</v>
      </c>
      <c r="D38" s="39" t="s">
        <v>398</v>
      </c>
      <c r="E38" s="376">
        <v>13</v>
      </c>
      <c r="F38" s="376"/>
      <c r="G38" s="358">
        <v>1.2</v>
      </c>
      <c r="H38" s="358"/>
      <c r="I38" s="39">
        <v>0.5</v>
      </c>
      <c r="J38" s="39">
        <v>2.5</v>
      </c>
      <c r="K38" s="46">
        <v>48.2</v>
      </c>
      <c r="L38" s="358">
        <v>0.52400000000000002</v>
      </c>
      <c r="M38" s="358"/>
      <c r="N38" s="43" t="s">
        <v>1775</v>
      </c>
    </row>
    <row r="39" spans="1:15" ht="25" customHeight="1">
      <c r="A39" s="41" t="s">
        <v>628</v>
      </c>
      <c r="B39" s="41">
        <v>150</v>
      </c>
      <c r="C39" s="41">
        <v>19</v>
      </c>
      <c r="D39" s="41" t="s">
        <v>398</v>
      </c>
      <c r="E39" s="360">
        <v>14.4</v>
      </c>
      <c r="F39" s="360"/>
      <c r="G39" s="360">
        <v>1.4</v>
      </c>
      <c r="H39" s="360"/>
      <c r="I39" s="41">
        <v>0.5</v>
      </c>
      <c r="J39" s="41">
        <v>2.7</v>
      </c>
      <c r="K39" s="41">
        <v>53</v>
      </c>
      <c r="L39" s="360">
        <v>0.38700000000000001</v>
      </c>
      <c r="M39" s="360"/>
      <c r="N39" s="44" t="s">
        <v>1776</v>
      </c>
    </row>
    <row r="40" spans="1:15" ht="25" customHeight="1">
      <c r="A40" s="39" t="s">
        <v>628</v>
      </c>
      <c r="B40" s="39">
        <v>185</v>
      </c>
      <c r="C40" s="39">
        <v>37</v>
      </c>
      <c r="D40" s="39" t="s">
        <v>398</v>
      </c>
      <c r="E40" s="376">
        <v>16</v>
      </c>
      <c r="F40" s="376"/>
      <c r="G40" s="358">
        <v>1.6</v>
      </c>
      <c r="H40" s="358"/>
      <c r="I40" s="39">
        <v>0.5</v>
      </c>
      <c r="J40" s="39">
        <v>2.9</v>
      </c>
      <c r="K40" s="46">
        <v>58.3</v>
      </c>
      <c r="L40" s="358">
        <v>0.52400000000000002</v>
      </c>
      <c r="M40" s="358"/>
      <c r="N40" s="43" t="s">
        <v>1777</v>
      </c>
    </row>
    <row r="41" spans="1:15" ht="25" customHeight="1">
      <c r="A41" s="41" t="s">
        <v>628</v>
      </c>
      <c r="B41" s="41">
        <v>240</v>
      </c>
      <c r="C41" s="41">
        <v>37</v>
      </c>
      <c r="D41" s="41" t="s">
        <v>398</v>
      </c>
      <c r="E41" s="360">
        <v>18.399999999999999</v>
      </c>
      <c r="F41" s="360"/>
      <c r="G41" s="360">
        <v>1.7</v>
      </c>
      <c r="H41" s="360"/>
      <c r="I41" s="41">
        <v>0.5</v>
      </c>
      <c r="J41" s="41">
        <v>3.1</v>
      </c>
      <c r="K41" s="41">
        <v>65</v>
      </c>
      <c r="L41" s="360">
        <v>0.38700000000000001</v>
      </c>
      <c r="M41" s="360"/>
      <c r="N41" s="44" t="s">
        <v>1778</v>
      </c>
    </row>
    <row r="42" spans="1:15" ht="25" customHeight="1">
      <c r="A42" s="39" t="s">
        <v>628</v>
      </c>
      <c r="B42" s="39">
        <v>300</v>
      </c>
      <c r="C42" s="39">
        <v>37</v>
      </c>
      <c r="D42" s="39" t="s">
        <v>398</v>
      </c>
      <c r="E42" s="358">
        <v>20.6</v>
      </c>
      <c r="F42" s="358"/>
      <c r="G42" s="358">
        <v>1.8</v>
      </c>
      <c r="H42" s="358"/>
      <c r="I42" s="39">
        <v>0.5</v>
      </c>
      <c r="J42" s="39">
        <v>3.4</v>
      </c>
      <c r="K42" s="39">
        <v>71.3</v>
      </c>
      <c r="L42" s="358">
        <v>0.52400000000000002</v>
      </c>
      <c r="M42" s="358"/>
      <c r="N42" s="43" t="s">
        <v>1779</v>
      </c>
      <c r="O42" s="2" t="s">
        <v>1346</v>
      </c>
    </row>
    <row r="43" spans="1:15">
      <c r="I43" s="41"/>
    </row>
    <row r="66" spans="1:14" ht="30" customHeight="1">
      <c r="A66" s="12"/>
      <c r="B66" s="13" t="s">
        <v>7</v>
      </c>
      <c r="C66" s="14"/>
      <c r="D66" s="14"/>
      <c r="E66" s="14"/>
      <c r="F66" s="14"/>
      <c r="G66" s="14"/>
      <c r="H66" s="14"/>
      <c r="I66" s="14"/>
      <c r="J66" s="14"/>
      <c r="K66" s="14"/>
      <c r="L66" s="14"/>
      <c r="M66" s="14"/>
      <c r="N66" s="16">
        <v>42</v>
      </c>
    </row>
  </sheetData>
  <mergeCells count="60">
    <mergeCell ref="F1:M1"/>
    <mergeCell ref="A2:N2"/>
    <mergeCell ref="C25:D25"/>
    <mergeCell ref="C26:D26"/>
    <mergeCell ref="E27:F27"/>
    <mergeCell ref="G27:H27"/>
    <mergeCell ref="L27:M27"/>
    <mergeCell ref="J25:J26"/>
    <mergeCell ref="K25:K26"/>
    <mergeCell ref="N25:N26"/>
    <mergeCell ref="A25:B26"/>
    <mergeCell ref="E25:F26"/>
    <mergeCell ref="G25:H26"/>
    <mergeCell ref="L25:M26"/>
    <mergeCell ref="I25:I26"/>
    <mergeCell ref="E29:F29"/>
    <mergeCell ref="G29:H29"/>
    <mergeCell ref="L29:M29"/>
    <mergeCell ref="E28:F28"/>
    <mergeCell ref="G28:H28"/>
    <mergeCell ref="L28:M28"/>
    <mergeCell ref="E31:F31"/>
    <mergeCell ref="G31:H31"/>
    <mergeCell ref="L31:M31"/>
    <mergeCell ref="E30:F30"/>
    <mergeCell ref="G30:H30"/>
    <mergeCell ref="L30:M30"/>
    <mergeCell ref="E33:F33"/>
    <mergeCell ref="G33:H33"/>
    <mergeCell ref="L33:M33"/>
    <mergeCell ref="E32:F32"/>
    <mergeCell ref="G32:H32"/>
    <mergeCell ref="L32:M32"/>
    <mergeCell ref="E35:F35"/>
    <mergeCell ref="G35:H35"/>
    <mergeCell ref="L35:M35"/>
    <mergeCell ref="E34:F34"/>
    <mergeCell ref="G34:H34"/>
    <mergeCell ref="L34:M34"/>
    <mergeCell ref="E37:F37"/>
    <mergeCell ref="G37:H37"/>
    <mergeCell ref="L37:M37"/>
    <mergeCell ref="E36:F36"/>
    <mergeCell ref="G36:H36"/>
    <mergeCell ref="L36:M36"/>
    <mergeCell ref="E42:F42"/>
    <mergeCell ref="G42:H42"/>
    <mergeCell ref="L42:M42"/>
    <mergeCell ref="E41:F41"/>
    <mergeCell ref="G41:H41"/>
    <mergeCell ref="L41:M41"/>
    <mergeCell ref="E38:F38"/>
    <mergeCell ref="G38:H38"/>
    <mergeCell ref="L38:M38"/>
    <mergeCell ref="E40:F40"/>
    <mergeCell ref="G40:H40"/>
    <mergeCell ref="L40:M40"/>
    <mergeCell ref="E39:F39"/>
    <mergeCell ref="G39:H39"/>
    <mergeCell ref="L39:M39"/>
  </mergeCells>
  <hyperlinks>
    <hyperlink ref="B66" r:id="rId1" tooltip="http://www.Z43-cable.vn" xr:uid="{00000000-0004-0000-2600-000000000000}"/>
  </hyperlinks>
  <pageMargins left="0.47222222222222199" right="0.47222222222222199" top="0.118055555555556" bottom="5.9027777777777797E-2" header="0" footer="0"/>
  <pageSetup paperSize="9" scale="65" orientation="portrait" r:id="rId2"/>
  <colBreaks count="1" manualBreakCount="1">
    <brk id="14" max="74" man="1"/>
  </colBreaks>
  <drawing r:id="rId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U64"/>
  <sheetViews>
    <sheetView topLeftCell="B38" zoomScaleNormal="100" zoomScaleSheetLayoutView="130" workbookViewId="0">
      <selection activeCell="R44" sqref="R44:S44"/>
    </sheetView>
  </sheetViews>
  <sheetFormatPr defaultColWidth="9" defaultRowHeight="14"/>
  <cols>
    <col min="1" max="2" width="11.6328125" style="2" customWidth="1"/>
    <col min="3" max="6" width="8.1796875" style="2" customWidth="1"/>
    <col min="7" max="11" width="9" style="2"/>
    <col min="12" max="12" width="9.90625" style="2" customWidth="1"/>
    <col min="13" max="13" width="9" style="2"/>
    <col min="14" max="15" width="9.6328125" style="2" customWidth="1"/>
    <col min="16" max="16" width="12.08984375" style="2" customWidth="1"/>
    <col min="17" max="16384" width="9" style="2"/>
  </cols>
  <sheetData>
    <row r="1" spans="1:16" ht="50" customHeight="1">
      <c r="A1" s="17" t="s">
        <v>639</v>
      </c>
      <c r="B1" s="17"/>
      <c r="C1" s="17"/>
      <c r="D1" s="17"/>
      <c r="E1" s="17"/>
      <c r="F1" s="17"/>
      <c r="H1" s="179" t="s">
        <v>1</v>
      </c>
      <c r="I1" s="179"/>
      <c r="J1" s="179"/>
      <c r="K1" s="179"/>
      <c r="L1" s="179"/>
      <c r="M1" s="179"/>
      <c r="N1" s="179"/>
      <c r="O1" s="179"/>
    </row>
    <row r="2" spans="1:16" s="1" customFormat="1" ht="45" customHeight="1">
      <c r="A2" s="364" t="s">
        <v>640</v>
      </c>
      <c r="B2" s="364"/>
      <c r="C2" s="364"/>
      <c r="D2" s="364"/>
      <c r="E2" s="364"/>
      <c r="F2" s="364"/>
      <c r="G2" s="364"/>
      <c r="H2" s="364"/>
      <c r="I2" s="364"/>
      <c r="J2" s="364"/>
      <c r="K2" s="364"/>
      <c r="L2" s="364"/>
      <c r="M2" s="364"/>
      <c r="N2" s="364"/>
      <c r="O2" s="364"/>
      <c r="P2" s="364"/>
    </row>
    <row r="3" spans="1:16" s="1" customFormat="1" ht="15.5">
      <c r="A3" s="22"/>
      <c r="B3" s="22"/>
      <c r="C3" s="22"/>
      <c r="D3" s="22"/>
      <c r="E3" s="22"/>
      <c r="F3" s="22"/>
    </row>
    <row r="4" spans="1:16" ht="35" customHeight="1">
      <c r="A4" s="30" t="s">
        <v>509</v>
      </c>
      <c r="B4" s="31"/>
      <c r="C4" s="31"/>
      <c r="D4" s="31"/>
      <c r="E4" s="31"/>
      <c r="F4" s="31"/>
      <c r="G4" s="32"/>
      <c r="H4" s="32"/>
      <c r="I4" s="32"/>
      <c r="J4" s="32"/>
      <c r="K4" s="32"/>
      <c r="L4" s="32"/>
      <c r="M4" s="32"/>
      <c r="N4" s="32"/>
      <c r="O4" s="32"/>
      <c r="P4" s="32"/>
    </row>
    <row r="5" spans="1:16">
      <c r="A5" s="22"/>
      <c r="B5" s="22"/>
      <c r="C5" s="22"/>
      <c r="D5" s="22"/>
      <c r="E5" s="22"/>
      <c r="F5" s="22"/>
    </row>
    <row r="6" spans="1:16" ht="15">
      <c r="A6" s="4" t="s">
        <v>626</v>
      </c>
      <c r="B6" s="33"/>
      <c r="C6" s="33"/>
      <c r="D6" s="33"/>
      <c r="E6" s="33"/>
      <c r="F6" s="33"/>
    </row>
    <row r="7" spans="1:16">
      <c r="A7" s="2" t="s">
        <v>388</v>
      </c>
      <c r="B7" s="34"/>
      <c r="C7" s="34"/>
      <c r="D7" s="34"/>
      <c r="E7" s="34"/>
      <c r="F7" s="34"/>
    </row>
    <row r="8" spans="1:16">
      <c r="A8" s="2" t="s">
        <v>492</v>
      </c>
      <c r="B8" s="34"/>
      <c r="C8" s="34"/>
      <c r="D8" s="34"/>
      <c r="E8" s="34"/>
      <c r="F8" s="34"/>
    </row>
    <row r="9" spans="1:16">
      <c r="A9" s="2" t="s">
        <v>510</v>
      </c>
      <c r="B9" s="34"/>
      <c r="C9" s="34"/>
      <c r="D9" s="34"/>
      <c r="E9" s="34"/>
      <c r="F9" s="34"/>
    </row>
    <row r="10" spans="1:16">
      <c r="A10" s="2" t="s">
        <v>627</v>
      </c>
      <c r="B10" s="34"/>
      <c r="C10" s="34"/>
      <c r="D10" s="34"/>
      <c r="E10" s="34"/>
      <c r="F10" s="34"/>
    </row>
    <row r="11" spans="1:16">
      <c r="A11" s="2" t="s">
        <v>619</v>
      </c>
      <c r="B11" s="34"/>
      <c r="C11" s="34"/>
      <c r="D11" s="34"/>
      <c r="E11" s="34"/>
      <c r="F11" s="34"/>
    </row>
    <row r="12" spans="1:16">
      <c r="B12" s="34"/>
      <c r="C12" s="34"/>
      <c r="D12" s="34"/>
      <c r="E12" s="34"/>
      <c r="F12" s="34"/>
    </row>
    <row r="13" spans="1:16" s="1" customFormat="1" ht="15.5">
      <c r="A13" s="4" t="s">
        <v>494</v>
      </c>
      <c r="B13" s="4"/>
      <c r="C13" s="4"/>
      <c r="D13" s="4"/>
      <c r="E13" s="4"/>
      <c r="F13" s="4"/>
    </row>
    <row r="14" spans="1:16">
      <c r="A14" s="2" t="s">
        <v>495</v>
      </c>
      <c r="B14" s="34"/>
      <c r="C14" s="34"/>
      <c r="D14" s="34"/>
      <c r="E14" s="34"/>
      <c r="F14" s="34"/>
      <c r="G14" s="35"/>
      <c r="H14" s="35"/>
      <c r="I14" s="35"/>
      <c r="J14" s="35"/>
      <c r="K14" s="35"/>
      <c r="L14" s="35"/>
      <c r="M14" s="35"/>
    </row>
    <row r="15" spans="1:16">
      <c r="A15" s="2" t="s">
        <v>496</v>
      </c>
      <c r="B15" s="34"/>
      <c r="C15" s="34"/>
      <c r="D15" s="34"/>
      <c r="E15" s="34"/>
      <c r="F15" s="34"/>
      <c r="G15" s="35"/>
      <c r="H15" s="35"/>
      <c r="I15" s="35"/>
      <c r="J15" s="35"/>
      <c r="K15" s="35"/>
      <c r="L15" s="35"/>
      <c r="M15" s="35"/>
    </row>
    <row r="17" spans="1:21" ht="15">
      <c r="A17" s="4" t="s">
        <v>176</v>
      </c>
      <c r="B17" s="33"/>
      <c r="C17" s="33"/>
      <c r="D17" s="33"/>
      <c r="E17" s="33"/>
      <c r="F17" s="33"/>
    </row>
    <row r="18" spans="1:21">
      <c r="A18" s="36" t="s">
        <v>456</v>
      </c>
      <c r="B18" s="37"/>
      <c r="C18" s="37"/>
      <c r="D18" s="37"/>
      <c r="E18" s="37"/>
      <c r="F18" s="37"/>
    </row>
    <row r="19" spans="1:21">
      <c r="A19" s="36" t="s">
        <v>497</v>
      </c>
      <c r="B19" s="37"/>
      <c r="C19" s="37"/>
      <c r="D19" s="37"/>
      <c r="E19" s="37"/>
      <c r="F19" s="37"/>
    </row>
    <row r="20" spans="1:21">
      <c r="A20" s="36" t="s">
        <v>498</v>
      </c>
      <c r="B20" s="37"/>
      <c r="C20" s="37"/>
      <c r="D20" s="37"/>
      <c r="E20" s="37"/>
      <c r="F20" s="37"/>
    </row>
    <row r="21" spans="1:21">
      <c r="A21" s="36" t="s">
        <v>620</v>
      </c>
      <c r="B21" s="37"/>
      <c r="C21" s="37"/>
      <c r="D21" s="37"/>
      <c r="E21" s="37"/>
      <c r="F21" s="37"/>
    </row>
    <row r="23" spans="1:21" ht="15">
      <c r="A23" s="4" t="s">
        <v>182</v>
      </c>
      <c r="B23" s="33"/>
      <c r="C23" s="33"/>
      <c r="D23" s="33"/>
      <c r="E23" s="33"/>
      <c r="F23" s="33"/>
    </row>
    <row r="25" spans="1:21" ht="42" customHeight="1">
      <c r="A25" s="193" t="s">
        <v>183</v>
      </c>
      <c r="B25" s="193"/>
      <c r="C25" s="193" t="s">
        <v>184</v>
      </c>
      <c r="D25" s="193"/>
      <c r="E25" s="193"/>
      <c r="F25" s="193"/>
      <c r="G25" s="193" t="s">
        <v>186</v>
      </c>
      <c r="H25" s="193"/>
      <c r="I25" s="193" t="s">
        <v>187</v>
      </c>
      <c r="J25" s="193"/>
      <c r="K25" s="378" t="s">
        <v>1730</v>
      </c>
      <c r="L25" s="193" t="s">
        <v>188</v>
      </c>
      <c r="M25" s="193" t="s">
        <v>189</v>
      </c>
      <c r="N25" s="193" t="s">
        <v>190</v>
      </c>
      <c r="O25" s="193"/>
      <c r="P25" s="193" t="s">
        <v>191</v>
      </c>
      <c r="Q25" s="2">
        <v>3</v>
      </c>
      <c r="R25" s="2">
        <v>1</v>
      </c>
      <c r="S25" s="2">
        <v>2.42</v>
      </c>
    </row>
    <row r="26" spans="1:21" ht="30" customHeight="1">
      <c r="A26" s="193"/>
      <c r="B26" s="193"/>
      <c r="C26" s="193" t="s">
        <v>530</v>
      </c>
      <c r="D26" s="193"/>
      <c r="E26" s="193" t="s">
        <v>531</v>
      </c>
      <c r="F26" s="193"/>
      <c r="G26" s="38" t="s">
        <v>532</v>
      </c>
      <c r="H26" s="38" t="s">
        <v>533</v>
      </c>
      <c r="I26" s="38" t="s">
        <v>532</v>
      </c>
      <c r="J26" s="38" t="s">
        <v>533</v>
      </c>
      <c r="K26" s="379"/>
      <c r="L26" s="193"/>
      <c r="M26" s="193"/>
      <c r="N26" s="38" t="s">
        <v>532</v>
      </c>
      <c r="O26" s="38" t="s">
        <v>533</v>
      </c>
      <c r="P26" s="193"/>
    </row>
    <row r="27" spans="1:21" ht="25" customHeight="1">
      <c r="A27" s="193"/>
      <c r="B27" s="193"/>
      <c r="C27" s="38" t="s">
        <v>194</v>
      </c>
      <c r="D27" s="38" t="s">
        <v>196</v>
      </c>
      <c r="E27" s="38" t="s">
        <v>194</v>
      </c>
      <c r="F27" s="38" t="s">
        <v>196</v>
      </c>
      <c r="G27" s="193" t="s">
        <v>196</v>
      </c>
      <c r="H27" s="193"/>
      <c r="I27" s="193" t="s">
        <v>196</v>
      </c>
      <c r="J27" s="193"/>
      <c r="K27" s="163" t="s">
        <v>196</v>
      </c>
      <c r="L27" s="38" t="s">
        <v>196</v>
      </c>
      <c r="M27" s="38" t="s">
        <v>196</v>
      </c>
      <c r="N27" s="193" t="s">
        <v>197</v>
      </c>
      <c r="O27" s="193"/>
      <c r="P27" s="38" t="s">
        <v>198</v>
      </c>
      <c r="Q27" s="138" t="s">
        <v>1298</v>
      </c>
      <c r="R27" s="138" t="s">
        <v>1299</v>
      </c>
      <c r="S27" s="138" t="s">
        <v>1290</v>
      </c>
      <c r="T27" s="138" t="s">
        <v>1300</v>
      </c>
      <c r="U27" s="135" t="s">
        <v>1291</v>
      </c>
    </row>
    <row r="28" spans="1:21" ht="25" customHeight="1">
      <c r="A28" s="39" t="s">
        <v>628</v>
      </c>
      <c r="B28" s="39" t="s">
        <v>535</v>
      </c>
      <c r="C28" s="39">
        <v>7</v>
      </c>
      <c r="D28" s="39">
        <v>0.85</v>
      </c>
      <c r="E28" s="39">
        <v>7</v>
      </c>
      <c r="F28" s="39">
        <v>0.67</v>
      </c>
      <c r="G28" s="39">
        <v>2.56</v>
      </c>
      <c r="H28" s="39">
        <v>2.0099999999999998</v>
      </c>
      <c r="I28" s="39">
        <v>0.7</v>
      </c>
      <c r="J28" s="39">
        <v>0.7</v>
      </c>
      <c r="K28" s="39">
        <v>0.2</v>
      </c>
      <c r="L28" s="39">
        <v>1.8</v>
      </c>
      <c r="M28" s="39">
        <v>17</v>
      </c>
      <c r="N28" s="39">
        <v>4.6100000000000003</v>
      </c>
      <c r="O28" s="39">
        <v>7.41</v>
      </c>
      <c r="P28" s="63">
        <v>460</v>
      </c>
      <c r="Q28" s="2">
        <f>G28+(I28+0.1)*2</f>
        <v>4.16</v>
      </c>
      <c r="R28" s="2">
        <f>H28+(J28+0.1)*2</f>
        <v>3.6099999999999994</v>
      </c>
      <c r="S28" s="130">
        <f>$S$25*($Q$25*Q28+$R$25*R28)/4+0.4*2</f>
        <v>10.53445</v>
      </c>
      <c r="T28" s="130"/>
      <c r="U28" s="130"/>
    </row>
    <row r="29" spans="1:21" ht="25" customHeight="1">
      <c r="A29" s="41" t="s">
        <v>628</v>
      </c>
      <c r="B29" s="41" t="s">
        <v>536</v>
      </c>
      <c r="C29" s="41">
        <v>7</v>
      </c>
      <c r="D29" s="41">
        <v>1.04</v>
      </c>
      <c r="E29" s="41">
        <v>7</v>
      </c>
      <c r="F29" s="41">
        <v>0.85</v>
      </c>
      <c r="G29" s="41">
        <v>3.12</v>
      </c>
      <c r="H29" s="41">
        <v>2.56</v>
      </c>
      <c r="I29" s="41">
        <v>0.7</v>
      </c>
      <c r="J29" s="41">
        <v>0.7</v>
      </c>
      <c r="K29" s="41">
        <v>0.2</v>
      </c>
      <c r="L29" s="41">
        <v>1.8</v>
      </c>
      <c r="M29" s="41">
        <v>18.399999999999999</v>
      </c>
      <c r="N29" s="41">
        <v>3.08</v>
      </c>
      <c r="O29" s="41">
        <v>4.6100000000000003</v>
      </c>
      <c r="P29" s="64">
        <v>565</v>
      </c>
      <c r="Q29" s="2">
        <f t="shared" ref="Q29:R43" si="0">G29+(I29+0.1)*2</f>
        <v>4.72</v>
      </c>
      <c r="R29" s="2">
        <f t="shared" si="0"/>
        <v>4.16</v>
      </c>
      <c r="S29" s="130">
        <f t="shared" ref="S29:S32" si="1">$S$25*($Q$25*Q29+$R$25*R29)/4+0.4*2</f>
        <v>11.883600000000001</v>
      </c>
      <c r="T29" s="130"/>
      <c r="U29" s="130"/>
    </row>
    <row r="30" spans="1:21" ht="25" customHeight="1">
      <c r="A30" s="39" t="s">
        <v>628</v>
      </c>
      <c r="B30" s="39" t="s">
        <v>537</v>
      </c>
      <c r="C30" s="39">
        <v>7</v>
      </c>
      <c r="D30" s="39">
        <v>1.35</v>
      </c>
      <c r="E30" s="39">
        <v>7</v>
      </c>
      <c r="F30" s="39">
        <v>1.04</v>
      </c>
      <c r="G30" s="39">
        <v>4.05</v>
      </c>
      <c r="H30" s="39">
        <v>3.12</v>
      </c>
      <c r="I30" s="39">
        <v>0.7</v>
      </c>
      <c r="J30" s="39">
        <v>0.7</v>
      </c>
      <c r="K30" s="39">
        <v>0.2</v>
      </c>
      <c r="L30" s="39">
        <v>1.8</v>
      </c>
      <c r="M30" s="39">
        <v>20.5</v>
      </c>
      <c r="N30" s="39">
        <v>1.83</v>
      </c>
      <c r="O30" s="39">
        <v>3.08</v>
      </c>
      <c r="P30" s="63">
        <v>756</v>
      </c>
      <c r="Q30" s="2">
        <f t="shared" si="0"/>
        <v>5.6499999999999995</v>
      </c>
      <c r="R30" s="2">
        <f t="shared" si="0"/>
        <v>4.72</v>
      </c>
      <c r="S30" s="130">
        <f t="shared" si="1"/>
        <v>13.910349999999999</v>
      </c>
      <c r="T30" s="130"/>
      <c r="U30" s="130"/>
    </row>
    <row r="31" spans="1:21" ht="25" customHeight="1">
      <c r="A31" s="41" t="s">
        <v>628</v>
      </c>
      <c r="B31" s="41" t="s">
        <v>641</v>
      </c>
      <c r="C31" s="41">
        <v>7</v>
      </c>
      <c r="D31" s="41" t="s">
        <v>398</v>
      </c>
      <c r="E31" s="41">
        <v>7</v>
      </c>
      <c r="F31" s="41">
        <v>1.35</v>
      </c>
      <c r="G31" s="41">
        <v>4.7</v>
      </c>
      <c r="H31" s="41">
        <v>4.05</v>
      </c>
      <c r="I31" s="41">
        <v>0.7</v>
      </c>
      <c r="J31" s="41">
        <v>0.7</v>
      </c>
      <c r="K31" s="41">
        <v>0.2</v>
      </c>
      <c r="L31" s="41">
        <v>1.8</v>
      </c>
      <c r="M31" s="41">
        <v>22.2</v>
      </c>
      <c r="N31" s="41">
        <v>1.1499999999999999</v>
      </c>
      <c r="O31" s="41">
        <v>1.83</v>
      </c>
      <c r="P31" s="64">
        <v>990</v>
      </c>
      <c r="Q31" s="2">
        <f t="shared" si="0"/>
        <v>6.3</v>
      </c>
      <c r="R31" s="2">
        <f t="shared" si="0"/>
        <v>5.6499999999999995</v>
      </c>
      <c r="S31" s="130">
        <f t="shared" si="1"/>
        <v>15.652749999999999</v>
      </c>
      <c r="T31" s="130"/>
      <c r="U31" s="130"/>
    </row>
    <row r="32" spans="1:21" ht="25" customHeight="1">
      <c r="A32" s="39" t="s">
        <v>628</v>
      </c>
      <c r="B32" s="39" t="s">
        <v>540</v>
      </c>
      <c r="C32" s="39">
        <v>7</v>
      </c>
      <c r="D32" s="39" t="s">
        <v>398</v>
      </c>
      <c r="E32" s="39">
        <v>7</v>
      </c>
      <c r="F32" s="39" t="s">
        <v>398</v>
      </c>
      <c r="G32" s="46">
        <v>6</v>
      </c>
      <c r="H32" s="39">
        <v>4.7</v>
      </c>
      <c r="I32" s="39">
        <v>0.9</v>
      </c>
      <c r="J32" s="39">
        <v>0.7</v>
      </c>
      <c r="K32" s="39">
        <v>0.2</v>
      </c>
      <c r="L32" s="39">
        <v>1.8</v>
      </c>
      <c r="M32" s="39">
        <v>25.4</v>
      </c>
      <c r="N32" s="39">
        <v>0.72699999999999998</v>
      </c>
      <c r="O32" s="39">
        <v>1.1499999999999999</v>
      </c>
      <c r="P32" s="63">
        <v>1420</v>
      </c>
      <c r="Q32" s="2">
        <f t="shared" si="0"/>
        <v>8</v>
      </c>
      <c r="R32" s="2">
        <f t="shared" si="0"/>
        <v>6.3</v>
      </c>
      <c r="S32" s="130">
        <f t="shared" si="1"/>
        <v>19.131499999999999</v>
      </c>
      <c r="T32" s="130"/>
      <c r="U32" s="130"/>
    </row>
    <row r="33" spans="1:21" ht="25" customHeight="1">
      <c r="A33" s="41" t="s">
        <v>628</v>
      </c>
      <c r="B33" s="41" t="s">
        <v>541</v>
      </c>
      <c r="C33" s="41">
        <v>7</v>
      </c>
      <c r="D33" s="41" t="s">
        <v>398</v>
      </c>
      <c r="E33" s="41">
        <v>7</v>
      </c>
      <c r="F33" s="41" t="s">
        <v>398</v>
      </c>
      <c r="G33" s="45">
        <v>7</v>
      </c>
      <c r="H33" s="41">
        <v>4.7</v>
      </c>
      <c r="I33" s="41">
        <v>0.9</v>
      </c>
      <c r="J33" s="41">
        <v>0.7</v>
      </c>
      <c r="K33" s="41">
        <v>0.2</v>
      </c>
      <c r="L33" s="41">
        <v>1.8</v>
      </c>
      <c r="M33" s="41">
        <v>27.4</v>
      </c>
      <c r="N33" s="41">
        <v>0.52400000000000002</v>
      </c>
      <c r="O33" s="41">
        <v>1.1499999999999999</v>
      </c>
      <c r="P33" s="64">
        <v>1688</v>
      </c>
      <c r="Q33" s="2">
        <f t="shared" si="0"/>
        <v>9</v>
      </c>
      <c r="R33" s="2">
        <f t="shared" si="0"/>
        <v>6.3</v>
      </c>
      <c r="S33" s="130">
        <f>$S$25*($Q$25*Q33+$R$25*R33)/4+0.5*2</f>
        <v>21.146499999999996</v>
      </c>
      <c r="T33" s="130"/>
      <c r="U33" s="130"/>
    </row>
    <row r="34" spans="1:21" ht="25" customHeight="1">
      <c r="A34" s="39" t="s">
        <v>628</v>
      </c>
      <c r="B34" s="39" t="s">
        <v>542</v>
      </c>
      <c r="C34" s="39">
        <v>7</v>
      </c>
      <c r="D34" s="39" t="s">
        <v>398</v>
      </c>
      <c r="E34" s="39">
        <v>7</v>
      </c>
      <c r="F34" s="39" t="s">
        <v>398</v>
      </c>
      <c r="G34" s="46">
        <v>7</v>
      </c>
      <c r="H34" s="46">
        <v>6</v>
      </c>
      <c r="I34" s="39">
        <v>0.9</v>
      </c>
      <c r="J34" s="39">
        <v>0.9</v>
      </c>
      <c r="K34" s="39">
        <v>0.2</v>
      </c>
      <c r="L34" s="39">
        <v>1.9</v>
      </c>
      <c r="M34" s="39">
        <v>28.5</v>
      </c>
      <c r="N34" s="39">
        <v>0.52400000000000002</v>
      </c>
      <c r="O34" s="39">
        <v>0.72699999999999998</v>
      </c>
      <c r="P34" s="63">
        <v>1820</v>
      </c>
      <c r="Q34" s="2">
        <f t="shared" si="0"/>
        <v>9</v>
      </c>
      <c r="R34" s="2">
        <f t="shared" si="0"/>
        <v>8</v>
      </c>
      <c r="S34" s="130">
        <f>$S$25*($Q$25*Q34+$R$25*R34)/4+0.5*2</f>
        <v>22.175000000000001</v>
      </c>
      <c r="T34" s="130"/>
      <c r="U34" s="130"/>
    </row>
    <row r="35" spans="1:21" ht="25" customHeight="1">
      <c r="A35" s="41" t="s">
        <v>628</v>
      </c>
      <c r="B35" s="41" t="s">
        <v>543</v>
      </c>
      <c r="C35" s="41">
        <v>7</v>
      </c>
      <c r="D35" s="41" t="s">
        <v>398</v>
      </c>
      <c r="E35" s="41">
        <v>7</v>
      </c>
      <c r="F35" s="41" t="s">
        <v>398</v>
      </c>
      <c r="G35" s="41">
        <v>8.1999999999999993</v>
      </c>
      <c r="H35" s="45">
        <v>6</v>
      </c>
      <c r="I35" s="45">
        <v>1</v>
      </c>
      <c r="J35" s="41">
        <v>0.9</v>
      </c>
      <c r="K35" s="41">
        <v>0.2</v>
      </c>
      <c r="L35" s="45">
        <v>2</v>
      </c>
      <c r="M35" s="45">
        <v>31</v>
      </c>
      <c r="N35" s="41">
        <v>0.38700000000000001</v>
      </c>
      <c r="O35" s="41">
        <v>0.72699999999999998</v>
      </c>
      <c r="P35" s="64">
        <v>2230</v>
      </c>
      <c r="Q35" s="2">
        <f t="shared" si="0"/>
        <v>10.399999999999999</v>
      </c>
      <c r="R35" s="2">
        <f t="shared" si="0"/>
        <v>8</v>
      </c>
      <c r="S35" s="130">
        <f>$S$25*($Q$25*Q35+$R$25*R35)/4+0.5*2</f>
        <v>24.715999999999998</v>
      </c>
      <c r="T35" s="130"/>
      <c r="U35" s="130"/>
    </row>
    <row r="36" spans="1:21" ht="25" customHeight="1">
      <c r="A36" s="39" t="s">
        <v>628</v>
      </c>
      <c r="B36" s="39" t="s">
        <v>545</v>
      </c>
      <c r="C36" s="39">
        <v>19</v>
      </c>
      <c r="D36" s="39" t="s">
        <v>398</v>
      </c>
      <c r="E36" s="39">
        <v>7</v>
      </c>
      <c r="F36" s="39" t="s">
        <v>398</v>
      </c>
      <c r="G36" s="46">
        <v>10</v>
      </c>
      <c r="H36" s="46">
        <v>7</v>
      </c>
      <c r="I36" s="46">
        <v>1.1000000000000001</v>
      </c>
      <c r="J36" s="39">
        <v>0.9</v>
      </c>
      <c r="K36" s="39">
        <v>0.2</v>
      </c>
      <c r="L36" s="39">
        <v>2.2000000000000002</v>
      </c>
      <c r="M36" s="39">
        <v>35.700000000000003</v>
      </c>
      <c r="N36" s="39">
        <v>0.26800000000000002</v>
      </c>
      <c r="O36" s="39">
        <v>0.52400000000000002</v>
      </c>
      <c r="P36" s="63">
        <v>3060</v>
      </c>
      <c r="Q36" s="2">
        <f t="shared" si="0"/>
        <v>12.4</v>
      </c>
      <c r="R36" s="2">
        <f t="shared" si="0"/>
        <v>9</v>
      </c>
      <c r="S36" s="130">
        <f>$S$25*($Q$25*Q36+$R$25*R36)/4+0.5*2</f>
        <v>28.951000000000001</v>
      </c>
      <c r="T36" s="130"/>
      <c r="U36" s="130"/>
    </row>
    <row r="37" spans="1:21" ht="25" customHeight="1">
      <c r="A37" s="41" t="s">
        <v>628</v>
      </c>
      <c r="B37" s="41" t="s">
        <v>546</v>
      </c>
      <c r="C37" s="41">
        <v>19</v>
      </c>
      <c r="D37" s="41" t="s">
        <v>398</v>
      </c>
      <c r="E37" s="41">
        <v>7</v>
      </c>
      <c r="F37" s="41" t="s">
        <v>398</v>
      </c>
      <c r="G37" s="45">
        <v>10</v>
      </c>
      <c r="H37" s="41">
        <v>8.1999999999999993</v>
      </c>
      <c r="I37" s="41">
        <v>1.1000000000000001</v>
      </c>
      <c r="J37" s="45">
        <v>1</v>
      </c>
      <c r="K37" s="45">
        <v>0.2</v>
      </c>
      <c r="L37" s="45">
        <v>2.2000000000000002</v>
      </c>
      <c r="M37" s="41">
        <v>36.700000000000003</v>
      </c>
      <c r="N37" s="41">
        <v>0.26800000000000002</v>
      </c>
      <c r="O37" s="41">
        <v>0.38700000000000001</v>
      </c>
      <c r="P37" s="64">
        <v>3223</v>
      </c>
      <c r="Q37" s="2">
        <f t="shared" si="0"/>
        <v>12.4</v>
      </c>
      <c r="R37" s="2">
        <f t="shared" si="0"/>
        <v>10.399999999999999</v>
      </c>
      <c r="S37" s="130">
        <f>$S$25*($Q$25*Q37+$R$25*R37)/4+0.6*2</f>
        <v>29.997999999999998</v>
      </c>
      <c r="T37" s="130"/>
      <c r="U37" s="130"/>
    </row>
    <row r="38" spans="1:21" ht="25" customHeight="1">
      <c r="A38" s="39" t="s">
        <v>628</v>
      </c>
      <c r="B38" s="39" t="s">
        <v>547</v>
      </c>
      <c r="C38" s="39">
        <v>19</v>
      </c>
      <c r="D38" s="39" t="s">
        <v>398</v>
      </c>
      <c r="E38" s="39">
        <v>7</v>
      </c>
      <c r="F38" s="39" t="s">
        <v>398</v>
      </c>
      <c r="G38" s="39">
        <v>11.6</v>
      </c>
      <c r="H38" s="39">
        <v>8.1999999999999993</v>
      </c>
      <c r="I38" s="39">
        <v>1.1000000000000001</v>
      </c>
      <c r="J38" s="46">
        <v>1</v>
      </c>
      <c r="K38" s="46">
        <v>0.5</v>
      </c>
      <c r="L38" s="46">
        <v>2.2999999999999998</v>
      </c>
      <c r="M38" s="39">
        <v>41.3</v>
      </c>
      <c r="N38" s="39">
        <v>0.193</v>
      </c>
      <c r="O38" s="39">
        <v>0.38700000000000001</v>
      </c>
      <c r="P38" s="63">
        <v>4445</v>
      </c>
      <c r="Q38" s="2">
        <f t="shared" si="0"/>
        <v>14</v>
      </c>
      <c r="R38" s="2">
        <f t="shared" si="0"/>
        <v>10.399999999999999</v>
      </c>
      <c r="S38" s="130">
        <f>$S$25*($Q$25*Q38+$R$25*R38)/4+1*2</f>
        <v>33.701999999999998</v>
      </c>
      <c r="T38" s="130"/>
      <c r="U38" s="130"/>
    </row>
    <row r="39" spans="1:21" ht="25" customHeight="1">
      <c r="A39" s="41" t="s">
        <v>628</v>
      </c>
      <c r="B39" s="41" t="s">
        <v>548</v>
      </c>
      <c r="C39" s="41">
        <v>19</v>
      </c>
      <c r="D39" s="41" t="s">
        <v>398</v>
      </c>
      <c r="E39" s="41">
        <v>19</v>
      </c>
      <c r="F39" s="41" t="s">
        <v>398</v>
      </c>
      <c r="G39" s="45">
        <v>13</v>
      </c>
      <c r="H39" s="45">
        <v>10</v>
      </c>
      <c r="I39" s="41">
        <v>1.2</v>
      </c>
      <c r="J39" s="45">
        <v>1.1000000000000001</v>
      </c>
      <c r="K39" s="45">
        <v>0.5</v>
      </c>
      <c r="L39" s="41">
        <v>2.5</v>
      </c>
      <c r="M39" s="41">
        <v>46</v>
      </c>
      <c r="N39" s="41">
        <v>0.153</v>
      </c>
      <c r="O39" s="41">
        <v>0.26800000000000002</v>
      </c>
      <c r="P39" s="64">
        <v>5600</v>
      </c>
      <c r="Q39" s="2">
        <f t="shared" si="0"/>
        <v>15.6</v>
      </c>
      <c r="R39" s="2">
        <f t="shared" si="0"/>
        <v>12.4</v>
      </c>
      <c r="S39" s="130">
        <f>$S$25*($Q$25*Q39+$R$25*R39)/4+1*2</f>
        <v>37.815999999999995</v>
      </c>
      <c r="T39" s="130"/>
      <c r="U39" s="130"/>
    </row>
    <row r="40" spans="1:21" ht="25" customHeight="1">
      <c r="A40" s="39" t="s">
        <v>628</v>
      </c>
      <c r="B40" s="39" t="s">
        <v>550</v>
      </c>
      <c r="C40" s="39">
        <v>19</v>
      </c>
      <c r="D40" s="39" t="s">
        <v>398</v>
      </c>
      <c r="E40" s="39">
        <v>19</v>
      </c>
      <c r="F40" s="39" t="s">
        <v>398</v>
      </c>
      <c r="G40" s="39">
        <v>14.4</v>
      </c>
      <c r="H40" s="46">
        <v>10</v>
      </c>
      <c r="I40" s="39">
        <v>1.4</v>
      </c>
      <c r="J40" s="39">
        <v>1.1000000000000001</v>
      </c>
      <c r="K40" s="46">
        <v>0.5</v>
      </c>
      <c r="L40" s="39">
        <v>2.6</v>
      </c>
      <c r="M40" s="39">
        <v>49.5</v>
      </c>
      <c r="N40" s="39">
        <v>0.124</v>
      </c>
      <c r="O40" s="39">
        <v>0.26800000000000002</v>
      </c>
      <c r="P40" s="63">
        <v>6475</v>
      </c>
      <c r="Q40" s="2">
        <f t="shared" si="0"/>
        <v>17.399999999999999</v>
      </c>
      <c r="R40" s="2">
        <f t="shared" si="0"/>
        <v>12.4</v>
      </c>
      <c r="S40" s="130">
        <f>$S$25*($Q$25*Q40+$R$25*R40)/4+1*2</f>
        <v>41.082999999999998</v>
      </c>
      <c r="T40" s="130"/>
      <c r="U40" s="130"/>
    </row>
    <row r="41" spans="1:21" ht="25" customHeight="1">
      <c r="A41" s="41" t="s">
        <v>628</v>
      </c>
      <c r="B41" s="41" t="s">
        <v>551</v>
      </c>
      <c r="C41" s="41">
        <v>37</v>
      </c>
      <c r="D41" s="41" t="s">
        <v>398</v>
      </c>
      <c r="E41" s="41">
        <v>19</v>
      </c>
      <c r="F41" s="41" t="s">
        <v>398</v>
      </c>
      <c r="G41" s="45">
        <v>16</v>
      </c>
      <c r="H41" s="41">
        <v>11.6</v>
      </c>
      <c r="I41" s="41">
        <v>1.6</v>
      </c>
      <c r="J41" s="41">
        <v>1.1000000000000001</v>
      </c>
      <c r="K41" s="45">
        <v>0.5</v>
      </c>
      <c r="L41" s="41">
        <v>2.8</v>
      </c>
      <c r="M41" s="45">
        <v>54.5</v>
      </c>
      <c r="N41" s="41">
        <v>9.9099999999999994E-2</v>
      </c>
      <c r="O41" s="41">
        <v>0.193</v>
      </c>
      <c r="P41" s="64">
        <v>8027</v>
      </c>
      <c r="Q41" s="2">
        <f t="shared" si="0"/>
        <v>19.399999999999999</v>
      </c>
      <c r="R41" s="2">
        <f t="shared" si="0"/>
        <v>14</v>
      </c>
      <c r="S41" s="130">
        <f>$S$25*($Q$25*Q41+$R$25*R41)/4+1*2</f>
        <v>45.68099999999999</v>
      </c>
      <c r="T41" s="130"/>
      <c r="U41" s="130"/>
    </row>
    <row r="42" spans="1:21" ht="25" customHeight="1">
      <c r="A42" s="39" t="s">
        <v>628</v>
      </c>
      <c r="B42" s="39" t="s">
        <v>552</v>
      </c>
      <c r="C42" s="39">
        <v>37</v>
      </c>
      <c r="D42" s="39" t="s">
        <v>398</v>
      </c>
      <c r="E42" s="39">
        <v>19</v>
      </c>
      <c r="F42" s="39" t="s">
        <v>398</v>
      </c>
      <c r="G42" s="39">
        <v>18.399999999999999</v>
      </c>
      <c r="H42" s="46">
        <v>13</v>
      </c>
      <c r="I42" s="39">
        <v>1.7</v>
      </c>
      <c r="J42" s="39">
        <v>1.2</v>
      </c>
      <c r="K42" s="46">
        <v>0.5</v>
      </c>
      <c r="L42" s="46">
        <v>3</v>
      </c>
      <c r="M42" s="39">
        <v>61</v>
      </c>
      <c r="N42" s="39">
        <v>7.5399999999999995E-2</v>
      </c>
      <c r="O42" s="39">
        <v>0.153</v>
      </c>
      <c r="P42" s="63">
        <v>10027</v>
      </c>
      <c r="Q42" s="2">
        <f t="shared" si="0"/>
        <v>22</v>
      </c>
      <c r="R42" s="2">
        <f t="shared" si="0"/>
        <v>15.6</v>
      </c>
      <c r="S42" s="130">
        <f t="shared" ref="S42:S43" si="2">$S$25*($Q$25*Q42+$R$25*R42)/4+1*2</f>
        <v>51.367999999999995</v>
      </c>
      <c r="T42" s="130"/>
      <c r="U42" s="130"/>
    </row>
    <row r="43" spans="1:21" ht="25" customHeight="1">
      <c r="A43" s="41" t="s">
        <v>628</v>
      </c>
      <c r="B43" s="41" t="s">
        <v>553</v>
      </c>
      <c r="C43" s="41">
        <v>37</v>
      </c>
      <c r="D43" s="41" t="s">
        <v>398</v>
      </c>
      <c r="E43" s="41">
        <v>19</v>
      </c>
      <c r="F43" s="41" t="s">
        <v>398</v>
      </c>
      <c r="G43" s="41">
        <v>20.6</v>
      </c>
      <c r="H43" s="41">
        <v>14.4</v>
      </c>
      <c r="I43" s="41">
        <v>1.8</v>
      </c>
      <c r="J43" s="41">
        <v>1.4</v>
      </c>
      <c r="K43" s="45">
        <v>0.5</v>
      </c>
      <c r="L43" s="41">
        <v>3.2</v>
      </c>
      <c r="M43" s="45">
        <v>66.5</v>
      </c>
      <c r="N43" s="41">
        <v>6.0100000000000001E-2</v>
      </c>
      <c r="O43" s="41">
        <v>0.124</v>
      </c>
      <c r="P43" s="64">
        <v>11840</v>
      </c>
      <c r="Q43" s="2">
        <f t="shared" si="0"/>
        <v>24.400000000000002</v>
      </c>
      <c r="R43" s="2">
        <f t="shared" si="0"/>
        <v>17.399999999999999</v>
      </c>
      <c r="S43" s="130">
        <f t="shared" si="2"/>
        <v>56.812999999999995</v>
      </c>
      <c r="T43" s="130"/>
      <c r="U43" s="130"/>
    </row>
    <row r="44" spans="1:21" ht="25" customHeight="1">
      <c r="A44" s="39" t="s">
        <v>628</v>
      </c>
      <c r="B44" s="39" t="s">
        <v>554</v>
      </c>
      <c r="C44" s="39">
        <v>37</v>
      </c>
      <c r="D44" s="39" t="s">
        <v>398</v>
      </c>
      <c r="E44" s="39">
        <v>37</v>
      </c>
      <c r="F44" s="39" t="s">
        <v>398</v>
      </c>
      <c r="G44" s="39">
        <v>20.6</v>
      </c>
      <c r="H44" s="39">
        <v>11.6</v>
      </c>
      <c r="I44" s="39">
        <v>1.8</v>
      </c>
      <c r="J44" s="39">
        <v>1.6</v>
      </c>
      <c r="K44" s="39">
        <v>0.5</v>
      </c>
      <c r="L44" s="39">
        <v>3.2</v>
      </c>
      <c r="M44" s="39">
        <v>67.599999999999994</v>
      </c>
      <c r="N44" s="39">
        <v>6.0100000000000001E-2</v>
      </c>
      <c r="O44" s="39">
        <v>9.9099999999999994E-2</v>
      </c>
      <c r="P44" s="63">
        <v>11935</v>
      </c>
      <c r="Q44" s="2" t="s">
        <v>1346</v>
      </c>
      <c r="S44" s="130"/>
      <c r="T44" s="130"/>
      <c r="U44" s="130"/>
    </row>
    <row r="45" spans="1:21" ht="25" customHeight="1">
      <c r="S45" s="130"/>
      <c r="T45" s="130"/>
      <c r="U45" s="130"/>
    </row>
    <row r="46" spans="1:21">
      <c r="S46" s="130"/>
      <c r="T46" s="130"/>
      <c r="U46" s="130"/>
    </row>
    <row r="47" spans="1:21">
      <c r="S47" s="130"/>
      <c r="T47" s="130"/>
      <c r="U47" s="130"/>
    </row>
    <row r="48" spans="1:21">
      <c r="S48" s="130"/>
      <c r="T48" s="130"/>
      <c r="U48" s="130"/>
    </row>
    <row r="49" spans="1:21">
      <c r="S49" s="130"/>
      <c r="T49" s="130"/>
      <c r="U49" s="130"/>
    </row>
    <row r="50" spans="1:21">
      <c r="S50" s="130"/>
      <c r="T50" s="130"/>
      <c r="U50" s="130"/>
    </row>
    <row r="51" spans="1:21">
      <c r="S51" s="130"/>
      <c r="T51" s="130"/>
      <c r="U51" s="130"/>
    </row>
    <row r="52" spans="1:21">
      <c r="S52" s="130"/>
      <c r="T52" s="130"/>
      <c r="U52" s="130"/>
    </row>
    <row r="53" spans="1:21">
      <c r="S53" s="130"/>
      <c r="T53" s="130"/>
      <c r="U53" s="130"/>
    </row>
    <row r="64" spans="1:21" ht="30" customHeight="1">
      <c r="A64" s="12"/>
      <c r="B64" s="13" t="s">
        <v>7</v>
      </c>
      <c r="C64" s="14"/>
      <c r="D64" s="14"/>
      <c r="E64" s="14"/>
      <c r="F64" s="14"/>
      <c r="G64" s="14"/>
      <c r="H64" s="14"/>
      <c r="I64" s="14"/>
      <c r="J64" s="14"/>
      <c r="K64" s="14"/>
      <c r="L64" s="14"/>
      <c r="M64" s="14"/>
      <c r="N64" s="14"/>
      <c r="O64" s="14"/>
      <c r="P64" s="16">
        <v>43</v>
      </c>
    </row>
  </sheetData>
  <mergeCells count="16">
    <mergeCell ref="H1:O1"/>
    <mergeCell ref="A2:P2"/>
    <mergeCell ref="C25:F25"/>
    <mergeCell ref="G25:H25"/>
    <mergeCell ref="I25:J25"/>
    <mergeCell ref="N25:O25"/>
    <mergeCell ref="P25:P26"/>
    <mergeCell ref="A25:B27"/>
    <mergeCell ref="C26:D26"/>
    <mergeCell ref="E26:F26"/>
    <mergeCell ref="G27:H27"/>
    <mergeCell ref="I27:J27"/>
    <mergeCell ref="N27:O27"/>
    <mergeCell ref="L25:L26"/>
    <mergeCell ref="M25:M26"/>
    <mergeCell ref="K25:K26"/>
  </mergeCells>
  <hyperlinks>
    <hyperlink ref="B64" r:id="rId1" tooltip="http://www.Z43-cable.vn" xr:uid="{00000000-0004-0000-2700-000000000000}"/>
  </hyperlinks>
  <pageMargins left="0.47222222222222199" right="0.47222222222222199" top="0.118055555555556" bottom="5.9027777777777797E-2" header="0" footer="0"/>
  <pageSetup paperSize="9" scale="65" orientation="portrait" r:id="rId2"/>
  <colBreaks count="1" manualBreakCount="1">
    <brk id="16" max="73" man="1"/>
  </colBreaks>
  <drawing r:id="rId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O68"/>
  <sheetViews>
    <sheetView view="pageBreakPreview" topLeftCell="A24" zoomScaleNormal="115" zoomScaleSheetLayoutView="100" workbookViewId="0">
      <selection activeCell="I34" sqref="I34:J34"/>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642</v>
      </c>
      <c r="B1" s="17"/>
      <c r="C1" s="17"/>
      <c r="D1" s="17"/>
      <c r="E1" s="17"/>
      <c r="F1" s="17"/>
      <c r="H1" s="179" t="s">
        <v>1</v>
      </c>
      <c r="I1" s="179"/>
      <c r="J1" s="179"/>
      <c r="K1" s="179"/>
      <c r="L1" s="179"/>
      <c r="M1" s="179"/>
      <c r="N1" s="179"/>
    </row>
    <row r="2" spans="1:15" s="1" customFormat="1" ht="45" customHeight="1">
      <c r="A2" s="364" t="s">
        <v>616</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509</v>
      </c>
      <c r="B4" s="31"/>
      <c r="C4" s="31"/>
      <c r="D4" s="31"/>
      <c r="E4" s="31"/>
      <c r="F4" s="31"/>
      <c r="G4" s="32"/>
      <c r="H4" s="32"/>
      <c r="I4" s="32"/>
      <c r="J4" s="32"/>
      <c r="K4" s="32"/>
      <c r="L4" s="32"/>
      <c r="M4" s="32"/>
      <c r="N4" s="32"/>
      <c r="O4" s="32"/>
    </row>
    <row r="5" spans="1:15">
      <c r="A5" s="22"/>
      <c r="B5" s="22"/>
      <c r="C5" s="22"/>
      <c r="D5" s="22"/>
      <c r="E5" s="22"/>
      <c r="F5" s="22"/>
    </row>
    <row r="6" spans="1:15" ht="15">
      <c r="A6" s="4" t="s">
        <v>643</v>
      </c>
      <c r="B6" s="33"/>
      <c r="C6" s="33"/>
      <c r="D6" s="33"/>
      <c r="E6" s="33"/>
      <c r="F6" s="33"/>
    </row>
    <row r="7" spans="1:15">
      <c r="A7" s="2" t="s">
        <v>388</v>
      </c>
      <c r="B7" s="34"/>
      <c r="C7" s="34"/>
      <c r="D7" s="34"/>
      <c r="E7" s="34"/>
      <c r="F7" s="34"/>
    </row>
    <row r="8" spans="1:15">
      <c r="A8" s="2" t="s">
        <v>356</v>
      </c>
      <c r="B8" s="34"/>
      <c r="C8" s="34"/>
      <c r="D8" s="34"/>
      <c r="E8" s="34"/>
      <c r="F8" s="34"/>
    </row>
    <row r="9" spans="1:15">
      <c r="A9" s="2" t="s">
        <v>644</v>
      </c>
      <c r="B9" s="34"/>
      <c r="C9" s="34"/>
      <c r="D9" s="34"/>
      <c r="E9" s="34"/>
      <c r="F9" s="34"/>
    </row>
    <row r="10" spans="1:15">
      <c r="A10" s="2" t="s">
        <v>511</v>
      </c>
      <c r="B10" s="34"/>
      <c r="C10" s="34"/>
      <c r="D10" s="34"/>
      <c r="E10" s="34"/>
      <c r="F10" s="34"/>
    </row>
    <row r="11" spans="1:15">
      <c r="B11" s="34"/>
      <c r="C11" s="34"/>
      <c r="D11" s="34"/>
      <c r="E11" s="34"/>
      <c r="F11" s="34"/>
    </row>
    <row r="13" spans="1:15" s="1" customFormat="1" ht="15.5">
      <c r="A13" s="4" t="s">
        <v>494</v>
      </c>
      <c r="B13" s="4"/>
      <c r="C13" s="4"/>
      <c r="D13" s="4"/>
      <c r="E13" s="4"/>
      <c r="F13" s="4"/>
    </row>
    <row r="14" spans="1:15">
      <c r="A14" s="2" t="s">
        <v>495</v>
      </c>
      <c r="B14" s="34"/>
      <c r="C14" s="34"/>
      <c r="D14" s="34"/>
      <c r="E14" s="34"/>
      <c r="F14" s="34"/>
      <c r="G14" s="35"/>
      <c r="H14" s="35"/>
      <c r="I14" s="35"/>
      <c r="J14" s="35"/>
      <c r="K14" s="35"/>
      <c r="L14" s="35"/>
    </row>
    <row r="15" spans="1:15">
      <c r="A15" s="2" t="s">
        <v>496</v>
      </c>
      <c r="B15" s="34"/>
      <c r="C15" s="34"/>
      <c r="D15" s="34"/>
      <c r="E15" s="34"/>
      <c r="F15" s="34"/>
      <c r="G15" s="35"/>
      <c r="H15" s="35"/>
      <c r="I15" s="35"/>
      <c r="J15" s="35"/>
      <c r="K15" s="35"/>
      <c r="L15" s="35"/>
    </row>
    <row r="17" spans="1:15" ht="15">
      <c r="A17" s="4" t="s">
        <v>176</v>
      </c>
      <c r="B17" s="33"/>
      <c r="C17" s="33"/>
      <c r="D17" s="33"/>
      <c r="E17" s="33"/>
      <c r="F17" s="33"/>
    </row>
    <row r="18" spans="1:15">
      <c r="A18" s="36" t="s">
        <v>456</v>
      </c>
      <c r="B18" s="37"/>
      <c r="C18" s="37"/>
      <c r="D18" s="37"/>
      <c r="E18" s="37"/>
      <c r="F18" s="37"/>
    </row>
    <row r="19" spans="1:15">
      <c r="A19" s="36" t="s">
        <v>438</v>
      </c>
      <c r="B19" s="37"/>
      <c r="C19" s="37"/>
      <c r="D19" s="37"/>
      <c r="E19" s="37"/>
      <c r="F19" s="37"/>
    </row>
    <row r="20" spans="1:15">
      <c r="A20" s="36" t="s">
        <v>645</v>
      </c>
      <c r="B20" s="37"/>
      <c r="C20" s="37"/>
      <c r="D20" s="37"/>
      <c r="E20" s="37"/>
      <c r="F20" s="37"/>
    </row>
    <row r="21" spans="1:15">
      <c r="A21" s="36" t="s">
        <v>620</v>
      </c>
      <c r="B21" s="37"/>
      <c r="C21" s="37"/>
      <c r="D21" s="37"/>
      <c r="E21" s="37"/>
      <c r="F21" s="37"/>
    </row>
    <row r="23" spans="1:15" ht="15">
      <c r="A23" s="4" t="s">
        <v>182</v>
      </c>
      <c r="B23" s="33"/>
      <c r="C23" s="33"/>
      <c r="D23" s="33"/>
      <c r="E23" s="33"/>
      <c r="F23" s="33"/>
    </row>
    <row r="25" spans="1:15" ht="42" customHeight="1">
      <c r="A25" s="193" t="s">
        <v>183</v>
      </c>
      <c r="B25" s="193"/>
      <c r="C25" s="193" t="s">
        <v>184</v>
      </c>
      <c r="D25" s="193"/>
      <c r="E25" s="193"/>
      <c r="F25" s="193"/>
      <c r="G25" s="193" t="s">
        <v>186</v>
      </c>
      <c r="H25" s="193"/>
      <c r="I25" s="193" t="s">
        <v>187</v>
      </c>
      <c r="J25" s="193"/>
      <c r="K25" s="193" t="s">
        <v>188</v>
      </c>
      <c r="L25" s="193" t="s">
        <v>189</v>
      </c>
      <c r="M25" s="193" t="s">
        <v>190</v>
      </c>
      <c r="N25" s="193"/>
      <c r="O25" s="193" t="s">
        <v>191</v>
      </c>
    </row>
    <row r="26" spans="1:15" ht="30" customHeight="1">
      <c r="A26" s="193"/>
      <c r="B26" s="193"/>
      <c r="C26" s="193" t="s">
        <v>240</v>
      </c>
      <c r="D26" s="193"/>
      <c r="E26" s="193"/>
      <c r="F26" s="193"/>
      <c r="G26" s="193"/>
      <c r="H26" s="193"/>
      <c r="I26" s="193"/>
      <c r="J26" s="193"/>
      <c r="K26" s="193"/>
      <c r="L26" s="193"/>
      <c r="M26" s="193"/>
      <c r="N26" s="193"/>
      <c r="O26" s="193"/>
    </row>
    <row r="27" spans="1:15">
      <c r="A27" s="38" t="s">
        <v>192</v>
      </c>
      <c r="B27" s="38" t="s">
        <v>193</v>
      </c>
      <c r="C27" s="193" t="s">
        <v>194</v>
      </c>
      <c r="D27" s="193"/>
      <c r="E27" s="193" t="s">
        <v>196</v>
      </c>
      <c r="F27" s="365"/>
      <c r="G27" s="193" t="s">
        <v>196</v>
      </c>
      <c r="H27" s="193"/>
      <c r="I27" s="193" t="s">
        <v>196</v>
      </c>
      <c r="J27" s="193"/>
      <c r="K27" s="38" t="s">
        <v>196</v>
      </c>
      <c r="L27" s="38" t="s">
        <v>196</v>
      </c>
      <c r="M27" s="193" t="s">
        <v>197</v>
      </c>
      <c r="N27" s="193"/>
      <c r="O27" s="38" t="s">
        <v>198</v>
      </c>
    </row>
    <row r="28" spans="1:15" ht="25" customHeight="1">
      <c r="A28" s="41" t="s">
        <v>646</v>
      </c>
      <c r="B28" s="41">
        <v>10</v>
      </c>
      <c r="C28" s="360">
        <v>7</v>
      </c>
      <c r="D28" s="360"/>
      <c r="E28" s="360" t="s">
        <v>396</v>
      </c>
      <c r="F28" s="360"/>
      <c r="G28" s="360" t="s">
        <v>450</v>
      </c>
      <c r="H28" s="360"/>
      <c r="I28" s="360" t="s">
        <v>209</v>
      </c>
      <c r="J28" s="360"/>
      <c r="K28" s="41" t="s">
        <v>647</v>
      </c>
      <c r="L28" s="41" t="s">
        <v>648</v>
      </c>
      <c r="M28" s="360">
        <v>1.83</v>
      </c>
      <c r="N28" s="360"/>
      <c r="O28" s="60">
        <v>246</v>
      </c>
    </row>
    <row r="29" spans="1:15" ht="25" customHeight="1">
      <c r="A29" s="39" t="s">
        <v>646</v>
      </c>
      <c r="B29" s="39">
        <v>16</v>
      </c>
      <c r="C29" s="358">
        <v>7</v>
      </c>
      <c r="D29" s="358"/>
      <c r="E29" s="358" t="s">
        <v>398</v>
      </c>
      <c r="F29" s="358"/>
      <c r="G29" s="358" t="s">
        <v>468</v>
      </c>
      <c r="H29" s="358"/>
      <c r="I29" s="358" t="s">
        <v>209</v>
      </c>
      <c r="J29" s="358"/>
      <c r="K29" s="39" t="s">
        <v>647</v>
      </c>
      <c r="L29" s="39" t="s">
        <v>649</v>
      </c>
      <c r="M29" s="358">
        <v>1.1499999999999999</v>
      </c>
      <c r="N29" s="358"/>
      <c r="O29" s="59">
        <v>325</v>
      </c>
    </row>
    <row r="30" spans="1:15" ht="25" customHeight="1">
      <c r="A30" s="41" t="s">
        <v>646</v>
      </c>
      <c r="B30" s="41">
        <v>25</v>
      </c>
      <c r="C30" s="360">
        <v>7</v>
      </c>
      <c r="D30" s="360"/>
      <c r="E30" s="360" t="s">
        <v>398</v>
      </c>
      <c r="F30" s="360"/>
      <c r="G30" s="360" t="s">
        <v>226</v>
      </c>
      <c r="H30" s="360"/>
      <c r="I30" s="360" t="s">
        <v>375</v>
      </c>
      <c r="J30" s="360"/>
      <c r="K30" s="41" t="s">
        <v>647</v>
      </c>
      <c r="L30" s="41" t="s">
        <v>650</v>
      </c>
      <c r="M30" s="360">
        <v>0.72699999999999998</v>
      </c>
      <c r="N30" s="360"/>
      <c r="O30" s="60">
        <v>442</v>
      </c>
    </row>
    <row r="31" spans="1:15" ht="25" customHeight="1">
      <c r="A31" s="39" t="s">
        <v>646</v>
      </c>
      <c r="B31" s="39">
        <v>35</v>
      </c>
      <c r="C31" s="358">
        <v>7</v>
      </c>
      <c r="D31" s="358"/>
      <c r="E31" s="358" t="s">
        <v>398</v>
      </c>
      <c r="F31" s="358"/>
      <c r="G31" s="358" t="s">
        <v>504</v>
      </c>
      <c r="H31" s="358"/>
      <c r="I31" s="358" t="s">
        <v>375</v>
      </c>
      <c r="J31" s="358"/>
      <c r="K31" s="39" t="s">
        <v>651</v>
      </c>
      <c r="L31" s="39" t="s">
        <v>652</v>
      </c>
      <c r="M31" s="358">
        <v>0.52400000000000002</v>
      </c>
      <c r="N31" s="358"/>
      <c r="O31" s="59">
        <v>552</v>
      </c>
    </row>
    <row r="32" spans="1:15" ht="25" customHeight="1">
      <c r="A32" s="41" t="s">
        <v>646</v>
      </c>
      <c r="B32" s="41">
        <v>50</v>
      </c>
      <c r="C32" s="360">
        <v>7</v>
      </c>
      <c r="D32" s="360"/>
      <c r="E32" s="360" t="s">
        <v>398</v>
      </c>
      <c r="F32" s="360"/>
      <c r="G32" s="360">
        <v>8.1999999999999993</v>
      </c>
      <c r="H32" s="360"/>
      <c r="I32" s="375" t="s">
        <v>215</v>
      </c>
      <c r="J32" s="375"/>
      <c r="K32" s="41" t="s">
        <v>651</v>
      </c>
      <c r="L32" s="45" t="s">
        <v>653</v>
      </c>
      <c r="M32" s="360">
        <v>0.38700000000000001</v>
      </c>
      <c r="N32" s="360"/>
      <c r="O32" s="60">
        <v>745</v>
      </c>
    </row>
    <row r="33" spans="1:15" ht="25" customHeight="1">
      <c r="A33" s="39" t="s">
        <v>646</v>
      </c>
      <c r="B33" s="39">
        <v>70</v>
      </c>
      <c r="C33" s="358">
        <v>19</v>
      </c>
      <c r="D33" s="358"/>
      <c r="E33" s="358" t="s">
        <v>398</v>
      </c>
      <c r="F33" s="358"/>
      <c r="G33" s="358">
        <v>10</v>
      </c>
      <c r="H33" s="358"/>
      <c r="I33" s="376" t="s">
        <v>215</v>
      </c>
      <c r="J33" s="376"/>
      <c r="K33" s="39" t="s">
        <v>654</v>
      </c>
      <c r="L33" s="39" t="s">
        <v>655</v>
      </c>
      <c r="M33" s="358">
        <v>0.26800000000000002</v>
      </c>
      <c r="N33" s="358"/>
      <c r="O33" s="59">
        <v>940</v>
      </c>
    </row>
    <row r="34" spans="1:15" ht="25" customHeight="1">
      <c r="A34" s="41" t="s">
        <v>646</v>
      </c>
      <c r="B34" s="41">
        <v>95</v>
      </c>
      <c r="C34" s="360">
        <v>19</v>
      </c>
      <c r="D34" s="360"/>
      <c r="E34" s="360" t="s">
        <v>398</v>
      </c>
      <c r="F34" s="360"/>
      <c r="G34" s="360">
        <v>11.6</v>
      </c>
      <c r="H34" s="360"/>
      <c r="I34" s="360" t="s">
        <v>656</v>
      </c>
      <c r="J34" s="360"/>
      <c r="K34" s="45" t="s">
        <v>657</v>
      </c>
      <c r="L34" s="41" t="s">
        <v>658</v>
      </c>
      <c r="M34" s="360">
        <v>0.193</v>
      </c>
      <c r="N34" s="360"/>
      <c r="O34" s="60">
        <v>1239</v>
      </c>
    </row>
    <row r="35" spans="1:15" ht="25" customHeight="1">
      <c r="A35" s="39" t="s">
        <v>646</v>
      </c>
      <c r="B35" s="39">
        <v>120</v>
      </c>
      <c r="C35" s="358">
        <v>19</v>
      </c>
      <c r="D35" s="358"/>
      <c r="E35" s="358" t="s">
        <v>398</v>
      </c>
      <c r="F35" s="358"/>
      <c r="G35" s="358">
        <v>13</v>
      </c>
      <c r="H35" s="358"/>
      <c r="I35" s="358" t="s">
        <v>656</v>
      </c>
      <c r="J35" s="358"/>
      <c r="K35" s="46" t="s">
        <v>657</v>
      </c>
      <c r="L35" s="39" t="s">
        <v>659</v>
      </c>
      <c r="M35" s="358">
        <v>0.153</v>
      </c>
      <c r="N35" s="358"/>
      <c r="O35" s="59">
        <v>1484</v>
      </c>
    </row>
    <row r="36" spans="1:15" ht="25" customHeight="1">
      <c r="A36" s="41" t="s">
        <v>646</v>
      </c>
      <c r="B36" s="41">
        <v>150</v>
      </c>
      <c r="C36" s="360">
        <v>19</v>
      </c>
      <c r="D36" s="360"/>
      <c r="E36" s="360" t="s">
        <v>398</v>
      </c>
      <c r="F36" s="360"/>
      <c r="G36" s="360">
        <v>14.4</v>
      </c>
      <c r="H36" s="360"/>
      <c r="I36" s="360" t="s">
        <v>220</v>
      </c>
      <c r="J36" s="360"/>
      <c r="K36" s="41" t="s">
        <v>660</v>
      </c>
      <c r="L36" s="41" t="s">
        <v>661</v>
      </c>
      <c r="M36" s="360">
        <v>0.124</v>
      </c>
      <c r="N36" s="360"/>
      <c r="O36" s="60">
        <v>1825</v>
      </c>
    </row>
    <row r="37" spans="1:15" ht="25" customHeight="1">
      <c r="A37" s="39" t="s">
        <v>646</v>
      </c>
      <c r="B37" s="39">
        <v>185</v>
      </c>
      <c r="C37" s="358">
        <v>37</v>
      </c>
      <c r="D37" s="358"/>
      <c r="E37" s="358" t="s">
        <v>398</v>
      </c>
      <c r="F37" s="358"/>
      <c r="G37" s="358">
        <v>16</v>
      </c>
      <c r="H37" s="358"/>
      <c r="I37" s="358" t="s">
        <v>662</v>
      </c>
      <c r="J37" s="358"/>
      <c r="K37" s="39" t="s">
        <v>660</v>
      </c>
      <c r="L37" s="39" t="s">
        <v>663</v>
      </c>
      <c r="M37" s="358">
        <v>9.9099999999999994E-2</v>
      </c>
      <c r="N37" s="358"/>
      <c r="O37" s="59">
        <v>2217</v>
      </c>
    </row>
    <row r="38" spans="1:15" ht="25" customHeight="1">
      <c r="A38" s="41" t="s">
        <v>646</v>
      </c>
      <c r="B38" s="41">
        <v>240</v>
      </c>
      <c r="C38" s="360">
        <v>37</v>
      </c>
      <c r="D38" s="360"/>
      <c r="E38" s="360" t="s">
        <v>398</v>
      </c>
      <c r="F38" s="360"/>
      <c r="G38" s="360">
        <v>18.399999999999999</v>
      </c>
      <c r="H38" s="360"/>
      <c r="I38" s="360" t="s">
        <v>664</v>
      </c>
      <c r="J38" s="360"/>
      <c r="K38" s="41" t="s">
        <v>665</v>
      </c>
      <c r="L38" s="45" t="s">
        <v>666</v>
      </c>
      <c r="M38" s="360">
        <v>7.5399999999999995E-2</v>
      </c>
      <c r="N38" s="360"/>
      <c r="O38" s="60">
        <v>2821</v>
      </c>
    </row>
    <row r="39" spans="1:15" ht="25" customHeight="1">
      <c r="A39" s="39" t="s">
        <v>646</v>
      </c>
      <c r="B39" s="39">
        <v>300</v>
      </c>
      <c r="C39" s="358">
        <v>37</v>
      </c>
      <c r="D39" s="358"/>
      <c r="E39" s="358" t="s">
        <v>398</v>
      </c>
      <c r="F39" s="358"/>
      <c r="G39" s="358">
        <v>20.6</v>
      </c>
      <c r="H39" s="358"/>
      <c r="I39" s="358" t="s">
        <v>667</v>
      </c>
      <c r="J39" s="358"/>
      <c r="K39" s="39" t="s">
        <v>668</v>
      </c>
      <c r="L39" s="39" t="s">
        <v>669</v>
      </c>
      <c r="M39" s="358">
        <v>6.0100000000000001E-2</v>
      </c>
      <c r="N39" s="358"/>
      <c r="O39" s="59">
        <v>3467</v>
      </c>
    </row>
    <row r="68" spans="1:15" ht="30" customHeight="1">
      <c r="A68" s="12"/>
      <c r="B68" s="13" t="s">
        <v>7</v>
      </c>
      <c r="C68" s="14"/>
      <c r="D68" s="14"/>
      <c r="E68" s="14"/>
      <c r="F68" s="14"/>
      <c r="G68" s="14"/>
      <c r="H68" s="14"/>
      <c r="I68" s="14"/>
      <c r="J68" s="14"/>
      <c r="K68" s="14"/>
      <c r="L68" s="14"/>
      <c r="M68" s="14"/>
      <c r="N68" s="14"/>
      <c r="O68" s="16">
        <v>44</v>
      </c>
    </row>
  </sheetData>
  <mergeCells count="76">
    <mergeCell ref="H1:N1"/>
    <mergeCell ref="A2:O2"/>
    <mergeCell ref="C25:F25"/>
    <mergeCell ref="C26:F26"/>
    <mergeCell ref="C27:D27"/>
    <mergeCell ref="E27:F27"/>
    <mergeCell ref="G27:H27"/>
    <mergeCell ref="I27:J27"/>
    <mergeCell ref="M27:N27"/>
    <mergeCell ref="K25:K26"/>
    <mergeCell ref="L25:L26"/>
    <mergeCell ref="O25:O26"/>
    <mergeCell ref="A25:B26"/>
    <mergeCell ref="G25:H26"/>
    <mergeCell ref="I25:J26"/>
    <mergeCell ref="M25:N26"/>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s>
  <hyperlinks>
    <hyperlink ref="B68" r:id="rId1" tooltip="http://www.Z43-cable.vn" xr:uid="{00000000-0004-0000-2800-000000000000}"/>
  </hyperlinks>
  <pageMargins left="0.47222222222222199" right="0.47222222222222199" top="0.118055555555556" bottom="5.9027777777777797E-2" header="0" footer="0"/>
  <pageSetup paperSize="9" scale="65" orientation="portrait" r:id="rId2"/>
  <colBreaks count="1" manualBreakCount="1">
    <brk id="15" max="77" man="1"/>
  </colBreaks>
  <drawing r:id="rId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O66"/>
  <sheetViews>
    <sheetView view="pageBreakPreview" topLeftCell="A34" zoomScale="85" zoomScaleNormal="115" workbookViewId="0">
      <selection activeCell="M48" sqref="M48"/>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670</v>
      </c>
      <c r="B1" s="17"/>
      <c r="C1" s="17"/>
      <c r="D1" s="17"/>
      <c r="E1" s="17"/>
      <c r="F1" s="17"/>
      <c r="H1" s="179" t="s">
        <v>1</v>
      </c>
      <c r="I1" s="179"/>
      <c r="J1" s="179"/>
      <c r="K1" s="179"/>
      <c r="L1" s="179"/>
      <c r="M1" s="179"/>
      <c r="N1" s="179"/>
    </row>
    <row r="2" spans="1:15" s="1" customFormat="1" ht="45" customHeight="1">
      <c r="A2" s="364" t="s">
        <v>625</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671</v>
      </c>
      <c r="B6" s="33"/>
      <c r="C6" s="33"/>
      <c r="D6" s="33"/>
      <c r="E6" s="33"/>
      <c r="F6" s="33"/>
    </row>
    <row r="7" spans="1:15">
      <c r="A7" s="2" t="s">
        <v>388</v>
      </c>
      <c r="B7" s="34"/>
      <c r="C7" s="34"/>
      <c r="D7" s="34"/>
      <c r="E7" s="34"/>
      <c r="F7" s="34"/>
    </row>
    <row r="8" spans="1:15">
      <c r="A8" s="2" t="s">
        <v>356</v>
      </c>
      <c r="B8" s="34"/>
      <c r="C8" s="34"/>
      <c r="D8" s="34"/>
      <c r="E8" s="34"/>
      <c r="F8" s="34"/>
    </row>
    <row r="9" spans="1:15">
      <c r="A9" s="2" t="s">
        <v>510</v>
      </c>
      <c r="B9" s="34"/>
      <c r="C9" s="34"/>
      <c r="D9" s="34"/>
      <c r="E9" s="34"/>
      <c r="F9" s="34"/>
    </row>
    <row r="10" spans="1:15">
      <c r="A10" s="2" t="s">
        <v>627</v>
      </c>
      <c r="B10" s="34"/>
      <c r="C10" s="34"/>
      <c r="D10" s="34"/>
      <c r="E10" s="34"/>
      <c r="F10" s="34"/>
    </row>
    <row r="11" spans="1:15">
      <c r="A11" s="2" t="s">
        <v>619</v>
      </c>
    </row>
    <row r="12" spans="1:15" customFormat="1" ht="14.5">
      <c r="A12" s="2"/>
      <c r="B12" s="2"/>
      <c r="C12" s="2"/>
      <c r="D12" s="2"/>
      <c r="E12" s="2"/>
      <c r="F12" s="2"/>
    </row>
    <row r="13" spans="1:15" s="1" customFormat="1" ht="15.5">
      <c r="A13" s="4" t="s">
        <v>494</v>
      </c>
      <c r="B13" s="4"/>
      <c r="C13" s="4"/>
      <c r="D13" s="4"/>
      <c r="E13" s="4"/>
      <c r="F13" s="4"/>
    </row>
    <row r="14" spans="1:15">
      <c r="A14" s="2" t="s">
        <v>495</v>
      </c>
      <c r="B14" s="34"/>
      <c r="C14" s="34"/>
      <c r="D14" s="34"/>
      <c r="E14" s="34"/>
      <c r="F14" s="34"/>
      <c r="G14" s="35"/>
      <c r="H14" s="35"/>
      <c r="I14" s="35"/>
      <c r="J14" s="35"/>
      <c r="K14" s="35"/>
      <c r="L14" s="35"/>
    </row>
    <row r="15" spans="1:15">
      <c r="A15" s="2" t="s">
        <v>496</v>
      </c>
      <c r="B15" s="34"/>
      <c r="C15" s="34"/>
      <c r="D15" s="34"/>
      <c r="E15" s="34"/>
      <c r="F15" s="34"/>
      <c r="G15" s="35"/>
      <c r="H15" s="35"/>
      <c r="I15" s="35"/>
      <c r="J15" s="35"/>
      <c r="K15" s="35"/>
      <c r="L15" s="35"/>
    </row>
    <row r="17" spans="1:15" ht="15">
      <c r="A17" s="4" t="s">
        <v>176</v>
      </c>
      <c r="B17" s="33"/>
      <c r="C17" s="33"/>
      <c r="D17" s="33"/>
      <c r="E17" s="33"/>
      <c r="F17" s="33"/>
    </row>
    <row r="18" spans="1:15">
      <c r="A18" s="36" t="s">
        <v>456</v>
      </c>
      <c r="B18" s="37"/>
      <c r="C18" s="37"/>
      <c r="D18" s="37"/>
      <c r="E18" s="37"/>
      <c r="F18" s="37"/>
    </row>
    <row r="19" spans="1:15">
      <c r="A19" s="36" t="s">
        <v>438</v>
      </c>
      <c r="B19" s="37"/>
      <c r="C19" s="37"/>
      <c r="D19" s="37"/>
      <c r="E19" s="37"/>
      <c r="F19" s="37"/>
    </row>
    <row r="20" spans="1:15">
      <c r="A20" s="36" t="s">
        <v>645</v>
      </c>
      <c r="B20" s="37"/>
      <c r="C20" s="37"/>
      <c r="D20" s="37"/>
      <c r="E20" s="37"/>
      <c r="F20" s="37"/>
    </row>
    <row r="21" spans="1:15">
      <c r="A21" s="36" t="s">
        <v>620</v>
      </c>
      <c r="B21" s="37"/>
      <c r="C21" s="37"/>
      <c r="D21" s="37"/>
      <c r="E21" s="37"/>
      <c r="F21" s="37"/>
    </row>
    <row r="23" spans="1:15" ht="15">
      <c r="A23" s="4" t="s">
        <v>182</v>
      </c>
      <c r="B23" s="33"/>
      <c r="C23" s="33"/>
      <c r="D23" s="33"/>
      <c r="E23" s="33"/>
      <c r="F23" s="33"/>
    </row>
    <row r="25" spans="1:15" ht="42" customHeight="1">
      <c r="A25" s="193" t="s">
        <v>183</v>
      </c>
      <c r="B25" s="193"/>
      <c r="C25" s="193" t="s">
        <v>184</v>
      </c>
      <c r="D25" s="193"/>
      <c r="E25" s="193"/>
      <c r="F25" s="193"/>
      <c r="G25" s="193" t="s">
        <v>186</v>
      </c>
      <c r="H25" s="193"/>
      <c r="I25" s="193" t="s">
        <v>187</v>
      </c>
      <c r="J25" s="193"/>
      <c r="K25" s="193" t="s">
        <v>188</v>
      </c>
      <c r="L25" s="193" t="s">
        <v>189</v>
      </c>
      <c r="M25" s="193" t="s">
        <v>190</v>
      </c>
      <c r="N25" s="193"/>
      <c r="O25" s="193" t="s">
        <v>191</v>
      </c>
    </row>
    <row r="26" spans="1:15" ht="30" customHeight="1">
      <c r="A26" s="193"/>
      <c r="B26" s="193"/>
      <c r="C26" s="193" t="s">
        <v>240</v>
      </c>
      <c r="D26" s="193"/>
      <c r="E26" s="193"/>
      <c r="F26" s="193"/>
      <c r="G26" s="193"/>
      <c r="H26" s="193"/>
      <c r="I26" s="193"/>
      <c r="J26" s="193"/>
      <c r="K26" s="193"/>
      <c r="L26" s="193"/>
      <c r="M26" s="193"/>
      <c r="N26" s="193"/>
      <c r="O26" s="193"/>
    </row>
    <row r="27" spans="1:15">
      <c r="A27" s="38" t="s">
        <v>192</v>
      </c>
      <c r="B27" s="38" t="s">
        <v>193</v>
      </c>
      <c r="C27" s="193" t="s">
        <v>194</v>
      </c>
      <c r="D27" s="193"/>
      <c r="E27" s="193" t="s">
        <v>196</v>
      </c>
      <c r="F27" s="365"/>
      <c r="G27" s="193" t="s">
        <v>196</v>
      </c>
      <c r="H27" s="193"/>
      <c r="I27" s="193" t="s">
        <v>196</v>
      </c>
      <c r="J27" s="193"/>
      <c r="K27" s="38" t="s">
        <v>196</v>
      </c>
      <c r="L27" s="38" t="s">
        <v>196</v>
      </c>
      <c r="M27" s="193" t="s">
        <v>197</v>
      </c>
      <c r="N27" s="193"/>
      <c r="O27" s="38" t="s">
        <v>198</v>
      </c>
    </row>
    <row r="28" spans="1:15" ht="25" customHeight="1">
      <c r="A28" s="39" t="s">
        <v>672</v>
      </c>
      <c r="B28" s="39">
        <v>2.5</v>
      </c>
      <c r="C28" s="358">
        <v>7</v>
      </c>
      <c r="D28" s="358"/>
      <c r="E28" s="358" t="s">
        <v>444</v>
      </c>
      <c r="F28" s="358"/>
      <c r="G28" s="358" t="s">
        <v>445</v>
      </c>
      <c r="H28" s="358"/>
      <c r="I28" s="358" t="s">
        <v>202</v>
      </c>
      <c r="J28" s="358"/>
      <c r="K28" s="39" t="s">
        <v>651</v>
      </c>
      <c r="L28" s="39" t="s">
        <v>673</v>
      </c>
      <c r="M28" s="358">
        <v>7.41</v>
      </c>
      <c r="N28" s="358"/>
      <c r="O28" s="43" t="s">
        <v>674</v>
      </c>
    </row>
    <row r="29" spans="1:15" ht="25" customHeight="1">
      <c r="A29" s="41" t="s">
        <v>672</v>
      </c>
      <c r="B29" s="41">
        <v>4</v>
      </c>
      <c r="C29" s="360">
        <v>7</v>
      </c>
      <c r="D29" s="360"/>
      <c r="E29" s="360" t="s">
        <v>447</v>
      </c>
      <c r="F29" s="360"/>
      <c r="G29" s="360" t="s">
        <v>448</v>
      </c>
      <c r="H29" s="360"/>
      <c r="I29" s="360" t="s">
        <v>209</v>
      </c>
      <c r="J29" s="360"/>
      <c r="K29" s="41" t="s">
        <v>654</v>
      </c>
      <c r="L29" s="41" t="s">
        <v>675</v>
      </c>
      <c r="M29" s="360">
        <v>4.6100000000000003</v>
      </c>
      <c r="N29" s="360"/>
      <c r="O29" s="44">
        <v>411</v>
      </c>
    </row>
    <row r="30" spans="1:15" ht="25" customHeight="1">
      <c r="A30" s="39" t="s">
        <v>672</v>
      </c>
      <c r="B30" s="39">
        <v>6</v>
      </c>
      <c r="C30" s="358">
        <v>7</v>
      </c>
      <c r="D30" s="358"/>
      <c r="E30" s="358" t="s">
        <v>394</v>
      </c>
      <c r="F30" s="358"/>
      <c r="G30" s="358" t="s">
        <v>449</v>
      </c>
      <c r="H30" s="358"/>
      <c r="I30" s="358" t="s">
        <v>209</v>
      </c>
      <c r="J30" s="358"/>
      <c r="K30" s="39" t="s">
        <v>654</v>
      </c>
      <c r="L30" s="39" t="s">
        <v>676</v>
      </c>
      <c r="M30" s="358">
        <v>3.08</v>
      </c>
      <c r="N30" s="358"/>
      <c r="O30" s="43" t="s">
        <v>677</v>
      </c>
    </row>
    <row r="31" spans="1:15" ht="25" customHeight="1">
      <c r="A31" s="41" t="s">
        <v>672</v>
      </c>
      <c r="B31" s="41">
        <v>10</v>
      </c>
      <c r="C31" s="360">
        <v>7</v>
      </c>
      <c r="D31" s="360"/>
      <c r="E31" s="360" t="s">
        <v>396</v>
      </c>
      <c r="F31" s="360"/>
      <c r="G31" s="360" t="s">
        <v>450</v>
      </c>
      <c r="H31" s="360"/>
      <c r="I31" s="360" t="s">
        <v>209</v>
      </c>
      <c r="J31" s="360"/>
      <c r="K31" s="41" t="s">
        <v>660</v>
      </c>
      <c r="L31" s="41" t="s">
        <v>678</v>
      </c>
      <c r="M31" s="360">
        <v>1.83</v>
      </c>
      <c r="N31" s="360"/>
      <c r="O31" s="44" t="s">
        <v>519</v>
      </c>
    </row>
    <row r="32" spans="1:15" ht="25" customHeight="1">
      <c r="A32" s="39" t="s">
        <v>672</v>
      </c>
      <c r="B32" s="39">
        <v>16</v>
      </c>
      <c r="C32" s="358">
        <v>7</v>
      </c>
      <c r="D32" s="358"/>
      <c r="E32" s="358" t="s">
        <v>398</v>
      </c>
      <c r="F32" s="358"/>
      <c r="G32" s="358" t="s">
        <v>468</v>
      </c>
      <c r="H32" s="358"/>
      <c r="I32" s="358" t="s">
        <v>209</v>
      </c>
      <c r="J32" s="358"/>
      <c r="K32" s="39" t="s">
        <v>660</v>
      </c>
      <c r="L32" s="39" t="s">
        <v>679</v>
      </c>
      <c r="M32" s="358">
        <v>1.1499999999999999</v>
      </c>
      <c r="N32" s="358"/>
      <c r="O32" s="43" t="s">
        <v>680</v>
      </c>
    </row>
    <row r="33" spans="1:15" ht="25" customHeight="1">
      <c r="A33" s="41" t="s">
        <v>672</v>
      </c>
      <c r="B33" s="41">
        <v>25</v>
      </c>
      <c r="C33" s="360">
        <v>7</v>
      </c>
      <c r="D33" s="360"/>
      <c r="E33" s="360" t="s">
        <v>398</v>
      </c>
      <c r="F33" s="360"/>
      <c r="G33" s="360" t="s">
        <v>226</v>
      </c>
      <c r="H33" s="360"/>
      <c r="I33" s="360" t="s">
        <v>375</v>
      </c>
      <c r="J33" s="360"/>
      <c r="K33" s="41" t="s">
        <v>660</v>
      </c>
      <c r="L33" s="41" t="s">
        <v>681</v>
      </c>
      <c r="M33" s="360">
        <v>0.72699999999999998</v>
      </c>
      <c r="N33" s="360"/>
      <c r="O33" s="44" t="s">
        <v>682</v>
      </c>
    </row>
    <row r="34" spans="1:15" ht="25" customHeight="1">
      <c r="A34" s="39" t="s">
        <v>672</v>
      </c>
      <c r="B34" s="39">
        <v>35</v>
      </c>
      <c r="C34" s="358">
        <v>7</v>
      </c>
      <c r="D34" s="358"/>
      <c r="E34" s="358" t="s">
        <v>398</v>
      </c>
      <c r="F34" s="358"/>
      <c r="G34" s="358" t="s">
        <v>504</v>
      </c>
      <c r="H34" s="358"/>
      <c r="I34" s="358" t="s">
        <v>375</v>
      </c>
      <c r="J34" s="358"/>
      <c r="K34" s="39" t="s">
        <v>660</v>
      </c>
      <c r="L34" s="39" t="s">
        <v>683</v>
      </c>
      <c r="M34" s="358">
        <v>0.52400000000000002</v>
      </c>
      <c r="N34" s="358"/>
      <c r="O34" s="43" t="s">
        <v>684</v>
      </c>
    </row>
    <row r="35" spans="1:15" ht="25" customHeight="1">
      <c r="A35" s="41" t="s">
        <v>672</v>
      </c>
      <c r="B35" s="41">
        <v>50</v>
      </c>
      <c r="C35" s="360">
        <v>7</v>
      </c>
      <c r="D35" s="360"/>
      <c r="E35" s="360" t="s">
        <v>398</v>
      </c>
      <c r="F35" s="360"/>
      <c r="G35" s="360">
        <v>8.1999999999999993</v>
      </c>
      <c r="H35" s="360"/>
      <c r="I35" s="360" t="s">
        <v>215</v>
      </c>
      <c r="J35" s="360"/>
      <c r="K35" s="41" t="s">
        <v>665</v>
      </c>
      <c r="L35" s="41" t="s">
        <v>685</v>
      </c>
      <c r="M35" s="360">
        <v>0.38700000000000001</v>
      </c>
      <c r="N35" s="360"/>
      <c r="O35" s="44" t="s">
        <v>686</v>
      </c>
    </row>
    <row r="36" spans="1:15" ht="25" customHeight="1">
      <c r="A36" s="39" t="s">
        <v>672</v>
      </c>
      <c r="B36" s="39">
        <v>70</v>
      </c>
      <c r="C36" s="358">
        <v>19</v>
      </c>
      <c r="D36" s="358"/>
      <c r="E36" s="358" t="s">
        <v>398</v>
      </c>
      <c r="F36" s="358"/>
      <c r="G36" s="376">
        <v>10</v>
      </c>
      <c r="H36" s="376"/>
      <c r="I36" s="358" t="s">
        <v>215</v>
      </c>
      <c r="J36" s="358"/>
      <c r="K36" s="39" t="s">
        <v>687</v>
      </c>
      <c r="L36" s="39" t="s">
        <v>688</v>
      </c>
      <c r="M36" s="358">
        <v>0.26800000000000002</v>
      </c>
      <c r="N36" s="358"/>
      <c r="O36" s="43" t="s">
        <v>689</v>
      </c>
    </row>
    <row r="37" spans="1:15" ht="25" customHeight="1">
      <c r="A37" s="41" t="s">
        <v>672</v>
      </c>
      <c r="B37" s="41">
        <v>95</v>
      </c>
      <c r="C37" s="360">
        <v>19</v>
      </c>
      <c r="D37" s="360"/>
      <c r="E37" s="360" t="s">
        <v>398</v>
      </c>
      <c r="F37" s="360"/>
      <c r="G37" s="360">
        <v>11.6</v>
      </c>
      <c r="H37" s="360"/>
      <c r="I37" s="360" t="s">
        <v>656</v>
      </c>
      <c r="J37" s="360"/>
      <c r="K37" s="45" t="s">
        <v>690</v>
      </c>
      <c r="L37" s="41" t="s">
        <v>691</v>
      </c>
      <c r="M37" s="360">
        <v>0.193</v>
      </c>
      <c r="N37" s="360"/>
      <c r="O37" s="44" t="s">
        <v>692</v>
      </c>
    </row>
    <row r="38" spans="1:15" ht="25" customHeight="1">
      <c r="A38" s="39" t="s">
        <v>672</v>
      </c>
      <c r="B38" s="39">
        <v>120</v>
      </c>
      <c r="C38" s="358">
        <v>19</v>
      </c>
      <c r="D38" s="358"/>
      <c r="E38" s="358" t="s">
        <v>398</v>
      </c>
      <c r="F38" s="358"/>
      <c r="G38" s="376">
        <v>13</v>
      </c>
      <c r="H38" s="376"/>
      <c r="I38" s="358" t="s">
        <v>656</v>
      </c>
      <c r="J38" s="358"/>
      <c r="K38" s="39" t="s">
        <v>693</v>
      </c>
      <c r="L38" s="39" t="s">
        <v>694</v>
      </c>
      <c r="M38" s="358">
        <v>0.153</v>
      </c>
      <c r="N38" s="358"/>
      <c r="O38" s="43" t="s">
        <v>695</v>
      </c>
    </row>
    <row r="39" spans="1:15" ht="25" customHeight="1">
      <c r="A39" s="41" t="s">
        <v>672</v>
      </c>
      <c r="B39" s="41">
        <v>150</v>
      </c>
      <c r="C39" s="360">
        <v>19</v>
      </c>
      <c r="D39" s="360"/>
      <c r="E39" s="360" t="s">
        <v>398</v>
      </c>
      <c r="F39" s="360"/>
      <c r="G39" s="360">
        <v>14.4</v>
      </c>
      <c r="H39" s="360"/>
      <c r="I39" s="360" t="s">
        <v>220</v>
      </c>
      <c r="J39" s="360"/>
      <c r="K39" s="41" t="s">
        <v>696</v>
      </c>
      <c r="L39" s="41" t="s">
        <v>697</v>
      </c>
      <c r="M39" s="360">
        <v>0.124</v>
      </c>
      <c r="N39" s="360"/>
      <c r="O39" s="44" t="s">
        <v>698</v>
      </c>
    </row>
    <row r="40" spans="1:15" ht="25" customHeight="1">
      <c r="A40" s="39" t="s">
        <v>672</v>
      </c>
      <c r="B40" s="39">
        <v>185</v>
      </c>
      <c r="C40" s="358">
        <v>37</v>
      </c>
      <c r="D40" s="358"/>
      <c r="E40" s="358" t="s">
        <v>398</v>
      </c>
      <c r="F40" s="358"/>
      <c r="G40" s="376">
        <v>16</v>
      </c>
      <c r="H40" s="376"/>
      <c r="I40" s="358" t="s">
        <v>662</v>
      </c>
      <c r="J40" s="358"/>
      <c r="K40" s="39" t="s">
        <v>699</v>
      </c>
      <c r="L40" s="39" t="s">
        <v>700</v>
      </c>
      <c r="M40" s="358">
        <v>9.9099999999999994E-2</v>
      </c>
      <c r="N40" s="358"/>
      <c r="O40" s="43" t="s">
        <v>701</v>
      </c>
    </row>
    <row r="41" spans="1:15" ht="25" customHeight="1">
      <c r="A41" s="41" t="s">
        <v>672</v>
      </c>
      <c r="B41" s="41">
        <v>240</v>
      </c>
      <c r="C41" s="360">
        <v>37</v>
      </c>
      <c r="D41" s="360"/>
      <c r="E41" s="360" t="s">
        <v>398</v>
      </c>
      <c r="F41" s="360"/>
      <c r="G41" s="360">
        <v>18.399999999999999</v>
      </c>
      <c r="H41" s="360"/>
      <c r="I41" s="360" t="s">
        <v>664</v>
      </c>
      <c r="J41" s="360"/>
      <c r="K41" s="41" t="s">
        <v>702</v>
      </c>
      <c r="L41" s="41" t="s">
        <v>703</v>
      </c>
      <c r="M41" s="360">
        <v>7.5399999999999995E-2</v>
      </c>
      <c r="N41" s="360"/>
      <c r="O41" s="44" t="s">
        <v>704</v>
      </c>
    </row>
    <row r="42" spans="1:15" ht="25" customHeight="1">
      <c r="A42" s="39" t="s">
        <v>672</v>
      </c>
      <c r="B42" s="39">
        <v>300</v>
      </c>
      <c r="C42" s="358">
        <v>37</v>
      </c>
      <c r="D42" s="358"/>
      <c r="E42" s="358" t="s">
        <v>398</v>
      </c>
      <c r="F42" s="358"/>
      <c r="G42" s="358">
        <v>20.6</v>
      </c>
      <c r="H42" s="358"/>
      <c r="I42" s="358" t="s">
        <v>667</v>
      </c>
      <c r="J42" s="358"/>
      <c r="K42" s="39" t="s">
        <v>702</v>
      </c>
      <c r="L42" s="39" t="s">
        <v>705</v>
      </c>
      <c r="M42" s="358">
        <v>6.0100000000000001E-2</v>
      </c>
      <c r="N42" s="358"/>
      <c r="O42" s="43" t="s">
        <v>706</v>
      </c>
    </row>
    <row r="66" spans="1:15" ht="30" customHeight="1">
      <c r="A66" s="12"/>
      <c r="B66" s="13" t="s">
        <v>7</v>
      </c>
      <c r="C66" s="14"/>
      <c r="D66" s="14"/>
      <c r="E66" s="14"/>
      <c r="F66" s="14"/>
      <c r="G66" s="14"/>
      <c r="H66" s="14"/>
      <c r="I66" s="14"/>
      <c r="J66" s="14"/>
      <c r="K66" s="14"/>
      <c r="L66" s="14"/>
      <c r="M66" s="14"/>
      <c r="N66" s="14"/>
      <c r="O66" s="16">
        <v>45</v>
      </c>
    </row>
  </sheetData>
  <mergeCells count="91">
    <mergeCell ref="H1:N1"/>
    <mergeCell ref="A2:O2"/>
    <mergeCell ref="C25:F25"/>
    <mergeCell ref="C26:F26"/>
    <mergeCell ref="C27:D27"/>
    <mergeCell ref="E27:F27"/>
    <mergeCell ref="G27:H27"/>
    <mergeCell ref="I27:J27"/>
    <mergeCell ref="M27:N27"/>
    <mergeCell ref="K25:K26"/>
    <mergeCell ref="L25:L26"/>
    <mergeCell ref="O25:O26"/>
    <mergeCell ref="A25:B26"/>
    <mergeCell ref="G25:H26"/>
    <mergeCell ref="I25:J26"/>
    <mergeCell ref="M25:N26"/>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s>
  <hyperlinks>
    <hyperlink ref="B66" r:id="rId1" tooltip="http://www.Z43-cable.vn" xr:uid="{00000000-0004-0000-2900-000000000000}"/>
  </hyperlinks>
  <pageMargins left="0.47222222222222199" right="0.47222222222222199" top="0.118055555555556" bottom="5.9027777777777797E-2" header="0" footer="0"/>
  <pageSetup paperSize="9" scale="65" orientation="portrait" r:id="rId2"/>
  <colBreaks count="1" manualBreakCount="1">
    <brk id="15" max="82" man="1"/>
  </colBreaks>
  <drawing r:id="rId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O66"/>
  <sheetViews>
    <sheetView view="pageBreakPreview" zoomScale="115" zoomScaleNormal="115" workbookViewId="0">
      <selection activeCell="G38" sqref="G38:H38"/>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707</v>
      </c>
      <c r="B1" s="17"/>
      <c r="C1" s="17"/>
      <c r="D1" s="17"/>
      <c r="E1" s="17"/>
      <c r="F1" s="17"/>
      <c r="H1" s="179" t="s">
        <v>1</v>
      </c>
      <c r="I1" s="179"/>
      <c r="J1" s="179"/>
      <c r="K1" s="179"/>
      <c r="L1" s="179"/>
      <c r="M1" s="179"/>
      <c r="N1" s="179"/>
    </row>
    <row r="2" spans="1:15" s="1" customFormat="1" ht="45" customHeight="1">
      <c r="A2" s="364" t="s">
        <v>708</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671</v>
      </c>
      <c r="B6" s="33"/>
      <c r="C6" s="33"/>
      <c r="D6" s="33"/>
      <c r="E6" s="33"/>
      <c r="F6" s="33"/>
    </row>
    <row r="7" spans="1:15">
      <c r="A7" s="2" t="s">
        <v>388</v>
      </c>
      <c r="B7" s="34"/>
      <c r="C7" s="34"/>
      <c r="D7" s="34"/>
      <c r="E7" s="34"/>
      <c r="F7" s="34"/>
    </row>
    <row r="8" spans="1:15">
      <c r="A8" s="2" t="s">
        <v>356</v>
      </c>
      <c r="B8" s="34"/>
      <c r="C8" s="34"/>
      <c r="D8" s="34"/>
      <c r="E8" s="34"/>
      <c r="F8" s="34"/>
    </row>
    <row r="9" spans="1:15">
      <c r="A9" s="2" t="s">
        <v>510</v>
      </c>
      <c r="B9" s="34"/>
      <c r="C9" s="34"/>
      <c r="D9" s="34"/>
      <c r="E9" s="34"/>
      <c r="F9" s="34"/>
    </row>
    <row r="10" spans="1:15">
      <c r="A10" s="2" t="s">
        <v>627</v>
      </c>
      <c r="B10" s="34"/>
      <c r="C10" s="34"/>
      <c r="D10" s="34"/>
      <c r="E10" s="34"/>
      <c r="F10" s="34"/>
    </row>
    <row r="11" spans="1:15">
      <c r="A11" s="2" t="s">
        <v>619</v>
      </c>
    </row>
    <row r="12" spans="1:15" customFormat="1" ht="14.5">
      <c r="A12" s="2"/>
      <c r="B12" s="2"/>
      <c r="C12" s="2"/>
      <c r="D12" s="2"/>
      <c r="E12" s="2"/>
      <c r="F12" s="2"/>
    </row>
    <row r="13" spans="1:15" s="1" customFormat="1" ht="15.5">
      <c r="A13" s="4" t="s">
        <v>494</v>
      </c>
      <c r="B13" s="4"/>
      <c r="C13" s="4"/>
      <c r="D13" s="4"/>
      <c r="E13" s="4"/>
      <c r="F13" s="4"/>
    </row>
    <row r="14" spans="1:15">
      <c r="A14" s="2" t="s">
        <v>495</v>
      </c>
      <c r="B14" s="34"/>
      <c r="C14" s="34"/>
      <c r="D14" s="34"/>
      <c r="E14" s="34"/>
      <c r="F14" s="34"/>
      <c r="G14" s="35"/>
      <c r="H14" s="35"/>
      <c r="I14" s="35"/>
      <c r="J14" s="35"/>
      <c r="K14" s="35"/>
      <c r="L14" s="35"/>
    </row>
    <row r="15" spans="1:15">
      <c r="A15" s="2" t="s">
        <v>496</v>
      </c>
      <c r="B15" s="34"/>
      <c r="C15" s="34"/>
      <c r="D15" s="34"/>
      <c r="E15" s="34"/>
      <c r="F15" s="34"/>
      <c r="G15" s="35"/>
      <c r="H15" s="35"/>
      <c r="I15" s="35"/>
      <c r="J15" s="35"/>
      <c r="K15" s="35"/>
      <c r="L15" s="35"/>
    </row>
    <row r="17" spans="1:15" ht="15">
      <c r="A17" s="4" t="s">
        <v>176</v>
      </c>
      <c r="B17" s="33"/>
      <c r="C17" s="33"/>
      <c r="D17" s="33"/>
      <c r="E17" s="33"/>
      <c r="F17" s="33"/>
    </row>
    <row r="18" spans="1:15">
      <c r="A18" s="36" t="s">
        <v>456</v>
      </c>
      <c r="B18" s="37"/>
      <c r="C18" s="37"/>
      <c r="D18" s="37"/>
      <c r="E18" s="37"/>
      <c r="F18" s="37"/>
    </row>
    <row r="19" spans="1:15">
      <c r="A19" s="36" t="s">
        <v>438</v>
      </c>
      <c r="B19" s="37"/>
      <c r="C19" s="37"/>
      <c r="D19" s="37"/>
      <c r="E19" s="37"/>
      <c r="F19" s="37"/>
    </row>
    <row r="20" spans="1:15">
      <c r="A20" s="36" t="s">
        <v>645</v>
      </c>
      <c r="B20" s="37"/>
      <c r="C20" s="37"/>
      <c r="D20" s="37"/>
      <c r="E20" s="37"/>
      <c r="F20" s="37"/>
    </row>
    <row r="21" spans="1:15">
      <c r="A21" s="36" t="s">
        <v>620</v>
      </c>
      <c r="B21" s="37"/>
      <c r="C21" s="37"/>
      <c r="D21" s="37"/>
      <c r="E21" s="37"/>
      <c r="F21" s="37"/>
    </row>
    <row r="23" spans="1:15" ht="15">
      <c r="A23" s="4" t="s">
        <v>182</v>
      </c>
      <c r="B23" s="33"/>
      <c r="C23" s="33"/>
      <c r="D23" s="33"/>
      <c r="E23" s="33"/>
      <c r="F23" s="33"/>
    </row>
    <row r="25" spans="1:15" ht="42" customHeight="1">
      <c r="A25" s="193" t="s">
        <v>183</v>
      </c>
      <c r="B25" s="193"/>
      <c r="C25" s="193" t="s">
        <v>184</v>
      </c>
      <c r="D25" s="193"/>
      <c r="E25" s="193"/>
      <c r="F25" s="193"/>
      <c r="G25" s="193" t="s">
        <v>186</v>
      </c>
      <c r="H25" s="193"/>
      <c r="I25" s="193" t="s">
        <v>187</v>
      </c>
      <c r="J25" s="193"/>
      <c r="K25" s="193" t="s">
        <v>188</v>
      </c>
      <c r="L25" s="193" t="s">
        <v>189</v>
      </c>
      <c r="M25" s="193" t="s">
        <v>190</v>
      </c>
      <c r="N25" s="193"/>
      <c r="O25" s="193" t="s">
        <v>191</v>
      </c>
    </row>
    <row r="26" spans="1:15" ht="30" customHeight="1">
      <c r="A26" s="193"/>
      <c r="B26" s="193"/>
      <c r="C26" s="193" t="s">
        <v>240</v>
      </c>
      <c r="D26" s="193"/>
      <c r="E26" s="193"/>
      <c r="F26" s="193"/>
      <c r="G26" s="193"/>
      <c r="H26" s="193"/>
      <c r="I26" s="193"/>
      <c r="J26" s="193"/>
      <c r="K26" s="193"/>
      <c r="L26" s="193"/>
      <c r="M26" s="193"/>
      <c r="N26" s="193"/>
      <c r="O26" s="193"/>
    </row>
    <row r="27" spans="1:15">
      <c r="A27" s="38" t="s">
        <v>192</v>
      </c>
      <c r="B27" s="38" t="s">
        <v>193</v>
      </c>
      <c r="C27" s="193" t="s">
        <v>194</v>
      </c>
      <c r="D27" s="193"/>
      <c r="E27" s="193" t="s">
        <v>196</v>
      </c>
      <c r="F27" s="365"/>
      <c r="G27" s="193" t="s">
        <v>196</v>
      </c>
      <c r="H27" s="193"/>
      <c r="I27" s="193" t="s">
        <v>196</v>
      </c>
      <c r="J27" s="193"/>
      <c r="K27" s="38" t="s">
        <v>196</v>
      </c>
      <c r="L27" s="38" t="s">
        <v>196</v>
      </c>
      <c r="M27" s="193" t="s">
        <v>197</v>
      </c>
      <c r="N27" s="193"/>
      <c r="O27" s="38" t="s">
        <v>198</v>
      </c>
    </row>
    <row r="28" spans="1:15" ht="25" customHeight="1">
      <c r="A28" s="39" t="s">
        <v>672</v>
      </c>
      <c r="B28" s="39">
        <v>2.5</v>
      </c>
      <c r="C28" s="358">
        <v>7</v>
      </c>
      <c r="D28" s="358"/>
      <c r="E28" s="358" t="s">
        <v>444</v>
      </c>
      <c r="F28" s="358"/>
      <c r="G28" s="358" t="s">
        <v>445</v>
      </c>
      <c r="H28" s="358"/>
      <c r="I28" s="358" t="s">
        <v>202</v>
      </c>
      <c r="J28" s="358"/>
      <c r="K28" s="39" t="s">
        <v>651</v>
      </c>
      <c r="L28" s="39" t="s">
        <v>709</v>
      </c>
      <c r="M28" s="358">
        <v>7.41</v>
      </c>
      <c r="N28" s="358"/>
      <c r="O28" s="43" t="s">
        <v>710</v>
      </c>
    </row>
    <row r="29" spans="1:15" ht="25" customHeight="1">
      <c r="A29" s="41" t="s">
        <v>672</v>
      </c>
      <c r="B29" s="41">
        <v>4</v>
      </c>
      <c r="C29" s="360">
        <v>7</v>
      </c>
      <c r="D29" s="360"/>
      <c r="E29" s="360" t="s">
        <v>447</v>
      </c>
      <c r="F29" s="360"/>
      <c r="G29" s="360" t="s">
        <v>448</v>
      </c>
      <c r="H29" s="360"/>
      <c r="I29" s="360" t="s">
        <v>209</v>
      </c>
      <c r="J29" s="360"/>
      <c r="K29" s="41" t="s">
        <v>654</v>
      </c>
      <c r="L29" s="41" t="s">
        <v>711</v>
      </c>
      <c r="M29" s="360">
        <v>4.6100000000000003</v>
      </c>
      <c r="N29" s="360"/>
      <c r="O29" s="44" t="s">
        <v>712</v>
      </c>
    </row>
    <row r="30" spans="1:15" ht="25" customHeight="1">
      <c r="A30" s="39" t="s">
        <v>672</v>
      </c>
      <c r="B30" s="39">
        <v>6</v>
      </c>
      <c r="C30" s="358">
        <v>7</v>
      </c>
      <c r="D30" s="358"/>
      <c r="E30" s="358" t="s">
        <v>394</v>
      </c>
      <c r="F30" s="358"/>
      <c r="G30" s="358" t="s">
        <v>449</v>
      </c>
      <c r="H30" s="358"/>
      <c r="I30" s="358" t="s">
        <v>209</v>
      </c>
      <c r="J30" s="358"/>
      <c r="K30" s="39" t="s">
        <v>654</v>
      </c>
      <c r="L30" s="39" t="s">
        <v>713</v>
      </c>
      <c r="M30" s="358">
        <v>3.08</v>
      </c>
      <c r="N30" s="358"/>
      <c r="O30" s="43" t="s">
        <v>714</v>
      </c>
    </row>
    <row r="31" spans="1:15" ht="25" customHeight="1">
      <c r="A31" s="41" t="s">
        <v>672</v>
      </c>
      <c r="B31" s="41">
        <v>10</v>
      </c>
      <c r="C31" s="360">
        <v>7</v>
      </c>
      <c r="D31" s="360"/>
      <c r="E31" s="360" t="s">
        <v>396</v>
      </c>
      <c r="F31" s="360"/>
      <c r="G31" s="360" t="s">
        <v>450</v>
      </c>
      <c r="H31" s="360"/>
      <c r="I31" s="360" t="s">
        <v>209</v>
      </c>
      <c r="J31" s="360"/>
      <c r="K31" s="41" t="s">
        <v>660</v>
      </c>
      <c r="L31" s="41" t="s">
        <v>715</v>
      </c>
      <c r="M31" s="360">
        <v>1.83</v>
      </c>
      <c r="N31" s="360"/>
      <c r="O31" s="44" t="s">
        <v>716</v>
      </c>
    </row>
    <row r="32" spans="1:15" ht="25" customHeight="1">
      <c r="A32" s="39" t="s">
        <v>672</v>
      </c>
      <c r="B32" s="39">
        <v>16</v>
      </c>
      <c r="C32" s="358">
        <v>7</v>
      </c>
      <c r="D32" s="358"/>
      <c r="E32" s="358" t="s">
        <v>398</v>
      </c>
      <c r="F32" s="358"/>
      <c r="G32" s="358" t="s">
        <v>468</v>
      </c>
      <c r="H32" s="358"/>
      <c r="I32" s="358" t="s">
        <v>209</v>
      </c>
      <c r="J32" s="358"/>
      <c r="K32" s="39" t="s">
        <v>660</v>
      </c>
      <c r="L32" s="39" t="s">
        <v>717</v>
      </c>
      <c r="M32" s="358">
        <v>1.1499999999999999</v>
      </c>
      <c r="N32" s="358"/>
      <c r="O32" s="43" t="s">
        <v>718</v>
      </c>
    </row>
    <row r="33" spans="1:15" ht="25" customHeight="1">
      <c r="A33" s="41" t="s">
        <v>672</v>
      </c>
      <c r="B33" s="41">
        <v>25</v>
      </c>
      <c r="C33" s="360">
        <v>7</v>
      </c>
      <c r="D33" s="360"/>
      <c r="E33" s="360" t="s">
        <v>398</v>
      </c>
      <c r="F33" s="360"/>
      <c r="G33" s="360" t="s">
        <v>226</v>
      </c>
      <c r="H33" s="360"/>
      <c r="I33" s="360" t="s">
        <v>375</v>
      </c>
      <c r="J33" s="360"/>
      <c r="K33" s="41" t="s">
        <v>660</v>
      </c>
      <c r="L33" s="41" t="s">
        <v>719</v>
      </c>
      <c r="M33" s="360">
        <v>0.72699999999999998</v>
      </c>
      <c r="N33" s="360"/>
      <c r="O33" s="44" t="s">
        <v>720</v>
      </c>
    </row>
    <row r="34" spans="1:15" ht="25" customHeight="1">
      <c r="A34" s="39" t="s">
        <v>672</v>
      </c>
      <c r="B34" s="39">
        <v>35</v>
      </c>
      <c r="C34" s="358">
        <v>7</v>
      </c>
      <c r="D34" s="358"/>
      <c r="E34" s="358" t="s">
        <v>398</v>
      </c>
      <c r="F34" s="358"/>
      <c r="G34" s="358" t="s">
        <v>504</v>
      </c>
      <c r="H34" s="358"/>
      <c r="I34" s="358" t="s">
        <v>375</v>
      </c>
      <c r="J34" s="358"/>
      <c r="K34" s="39" t="s">
        <v>660</v>
      </c>
      <c r="L34" s="39" t="s">
        <v>721</v>
      </c>
      <c r="M34" s="358">
        <v>0.52400000000000002</v>
      </c>
      <c r="N34" s="358"/>
      <c r="O34" s="43" t="s">
        <v>722</v>
      </c>
    </row>
    <row r="35" spans="1:15" ht="25" customHeight="1">
      <c r="A35" s="41" t="s">
        <v>672</v>
      </c>
      <c r="B35" s="41">
        <v>50</v>
      </c>
      <c r="C35" s="360">
        <v>7</v>
      </c>
      <c r="D35" s="360"/>
      <c r="E35" s="360" t="s">
        <v>398</v>
      </c>
      <c r="F35" s="360"/>
      <c r="G35" s="360">
        <v>8.1999999999999993</v>
      </c>
      <c r="H35" s="360"/>
      <c r="I35" s="360" t="s">
        <v>215</v>
      </c>
      <c r="J35" s="360"/>
      <c r="K35" s="41" t="s">
        <v>668</v>
      </c>
      <c r="L35" s="41" t="s">
        <v>723</v>
      </c>
      <c r="M35" s="360">
        <v>0.38700000000000001</v>
      </c>
      <c r="N35" s="360"/>
      <c r="O35" s="44" t="s">
        <v>724</v>
      </c>
    </row>
    <row r="36" spans="1:15" ht="25" customHeight="1">
      <c r="A36" s="39" t="s">
        <v>672</v>
      </c>
      <c r="B36" s="39">
        <v>70</v>
      </c>
      <c r="C36" s="358">
        <v>19</v>
      </c>
      <c r="D36" s="358"/>
      <c r="E36" s="358" t="s">
        <v>398</v>
      </c>
      <c r="F36" s="358"/>
      <c r="G36" s="376">
        <v>10</v>
      </c>
      <c r="H36" s="376"/>
      <c r="I36" s="358" t="s">
        <v>215</v>
      </c>
      <c r="J36" s="358"/>
      <c r="K36" s="39" t="s">
        <v>690</v>
      </c>
      <c r="L36" s="39" t="s">
        <v>725</v>
      </c>
      <c r="M36" s="358">
        <v>0.26800000000000002</v>
      </c>
      <c r="N36" s="358"/>
      <c r="O36" s="43" t="s">
        <v>726</v>
      </c>
    </row>
    <row r="37" spans="1:15" ht="25" customHeight="1">
      <c r="A37" s="41" t="s">
        <v>672</v>
      </c>
      <c r="B37" s="41">
        <v>95</v>
      </c>
      <c r="C37" s="360">
        <v>19</v>
      </c>
      <c r="D37" s="360"/>
      <c r="E37" s="360" t="s">
        <v>398</v>
      </c>
      <c r="F37" s="360"/>
      <c r="G37" s="360">
        <v>11.6</v>
      </c>
      <c r="H37" s="360"/>
      <c r="I37" s="360" t="s">
        <v>656</v>
      </c>
      <c r="J37" s="360"/>
      <c r="K37" s="45" t="s">
        <v>693</v>
      </c>
      <c r="L37" s="41" t="s">
        <v>727</v>
      </c>
      <c r="M37" s="360">
        <v>0.193</v>
      </c>
      <c r="N37" s="360"/>
      <c r="O37" s="44" t="s">
        <v>728</v>
      </c>
    </row>
    <row r="38" spans="1:15" ht="25" customHeight="1">
      <c r="A38" s="39" t="s">
        <v>672</v>
      </c>
      <c r="B38" s="39">
        <v>120</v>
      </c>
      <c r="C38" s="358">
        <v>19</v>
      </c>
      <c r="D38" s="358"/>
      <c r="E38" s="358" t="s">
        <v>398</v>
      </c>
      <c r="F38" s="358"/>
      <c r="G38" s="376">
        <v>13</v>
      </c>
      <c r="H38" s="376"/>
      <c r="I38" s="358" t="s">
        <v>656</v>
      </c>
      <c r="J38" s="358"/>
      <c r="K38" s="39" t="s">
        <v>729</v>
      </c>
      <c r="L38" s="39" t="s">
        <v>730</v>
      </c>
      <c r="M38" s="358">
        <v>0.153</v>
      </c>
      <c r="N38" s="358"/>
      <c r="O38" s="43" t="s">
        <v>731</v>
      </c>
    </row>
    <row r="39" spans="1:15" ht="25" customHeight="1">
      <c r="A39" s="41" t="s">
        <v>672</v>
      </c>
      <c r="B39" s="41">
        <v>150</v>
      </c>
      <c r="C39" s="360">
        <v>19</v>
      </c>
      <c r="D39" s="360"/>
      <c r="E39" s="360" t="s">
        <v>398</v>
      </c>
      <c r="F39" s="360"/>
      <c r="G39" s="360">
        <v>14.4</v>
      </c>
      <c r="H39" s="360"/>
      <c r="I39" s="360" t="s">
        <v>220</v>
      </c>
      <c r="J39" s="360"/>
      <c r="K39" s="41" t="s">
        <v>699</v>
      </c>
      <c r="L39" s="41" t="s">
        <v>732</v>
      </c>
      <c r="M39" s="360">
        <v>0.124</v>
      </c>
      <c r="N39" s="360"/>
      <c r="O39" s="44" t="s">
        <v>733</v>
      </c>
    </row>
    <row r="40" spans="1:15" ht="25" customHeight="1">
      <c r="A40" s="39" t="s">
        <v>672</v>
      </c>
      <c r="B40" s="39">
        <v>185</v>
      </c>
      <c r="C40" s="358">
        <v>37</v>
      </c>
      <c r="D40" s="358"/>
      <c r="E40" s="358" t="s">
        <v>398</v>
      </c>
      <c r="F40" s="358"/>
      <c r="G40" s="376">
        <v>16</v>
      </c>
      <c r="H40" s="376"/>
      <c r="I40" s="358" t="s">
        <v>662</v>
      </c>
      <c r="J40" s="358"/>
      <c r="K40" s="39" t="s">
        <v>734</v>
      </c>
      <c r="L40" s="39" t="s">
        <v>735</v>
      </c>
      <c r="M40" s="358">
        <v>9.9099999999999994E-2</v>
      </c>
      <c r="N40" s="358"/>
      <c r="O40" s="43" t="s">
        <v>736</v>
      </c>
    </row>
    <row r="41" spans="1:15" ht="25" customHeight="1">
      <c r="A41" s="41" t="s">
        <v>672</v>
      </c>
      <c r="B41" s="41">
        <v>240</v>
      </c>
      <c r="C41" s="360">
        <v>37</v>
      </c>
      <c r="D41" s="360"/>
      <c r="E41" s="360" t="s">
        <v>398</v>
      </c>
      <c r="F41" s="360"/>
      <c r="G41" s="360">
        <v>18.399999999999999</v>
      </c>
      <c r="H41" s="360"/>
      <c r="I41" s="360" t="s">
        <v>664</v>
      </c>
      <c r="J41" s="360"/>
      <c r="K41" s="41" t="s">
        <v>737</v>
      </c>
      <c r="L41" s="41" t="s">
        <v>705</v>
      </c>
      <c r="M41" s="360">
        <v>7.5399999999999995E-2</v>
      </c>
      <c r="N41" s="360"/>
      <c r="O41" s="44" t="s">
        <v>738</v>
      </c>
    </row>
    <row r="42" spans="1:15" ht="25" customHeight="1">
      <c r="A42" s="39" t="s">
        <v>672</v>
      </c>
      <c r="B42" s="39">
        <v>300</v>
      </c>
      <c r="C42" s="358">
        <v>37</v>
      </c>
      <c r="D42" s="358"/>
      <c r="E42" s="358" t="s">
        <v>398</v>
      </c>
      <c r="F42" s="358"/>
      <c r="G42" s="358">
        <v>20.6</v>
      </c>
      <c r="H42" s="358"/>
      <c r="I42" s="358" t="s">
        <v>667</v>
      </c>
      <c r="J42" s="358"/>
      <c r="K42" s="39" t="s">
        <v>737</v>
      </c>
      <c r="L42" s="39" t="s">
        <v>739</v>
      </c>
      <c r="M42" s="358">
        <v>6.0100000000000001E-2</v>
      </c>
      <c r="N42" s="358"/>
      <c r="O42" s="43" t="s">
        <v>740</v>
      </c>
    </row>
    <row r="66" spans="1:15" ht="30" customHeight="1">
      <c r="A66" s="12"/>
      <c r="B66" s="13" t="s">
        <v>7</v>
      </c>
      <c r="C66" s="14"/>
      <c r="D66" s="14"/>
      <c r="E66" s="14"/>
      <c r="F66" s="14"/>
      <c r="G66" s="14"/>
      <c r="H66" s="14"/>
      <c r="I66" s="14"/>
      <c r="J66" s="14"/>
      <c r="K66" s="14"/>
      <c r="L66" s="14"/>
      <c r="M66" s="14"/>
      <c r="N66" s="14"/>
      <c r="O66" s="16">
        <v>46</v>
      </c>
    </row>
  </sheetData>
  <mergeCells count="91">
    <mergeCell ref="H1:N1"/>
    <mergeCell ref="A2:O2"/>
    <mergeCell ref="C25:F25"/>
    <mergeCell ref="C26:F26"/>
    <mergeCell ref="C27:D27"/>
    <mergeCell ref="E27:F27"/>
    <mergeCell ref="G27:H27"/>
    <mergeCell ref="I27:J27"/>
    <mergeCell ref="M27:N27"/>
    <mergeCell ref="K25:K26"/>
    <mergeCell ref="L25:L26"/>
    <mergeCell ref="O25:O26"/>
    <mergeCell ref="A25:B26"/>
    <mergeCell ref="G25:H26"/>
    <mergeCell ref="I25:J26"/>
    <mergeCell ref="M25:N26"/>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s>
  <hyperlinks>
    <hyperlink ref="B66" r:id="rId1" tooltip="http://www.Z43-cable.vn" xr:uid="{00000000-0004-0000-2A00-000000000000}"/>
  </hyperlinks>
  <pageMargins left="0.47222222222222199" right="0.47222222222222199" top="0.118055555555556" bottom="5.9027777777777797E-2" header="0" footer="0"/>
  <pageSetup paperSize="9" scale="65" orientation="portrait" r:id="rId2"/>
  <colBreaks count="1" manualBreakCount="1">
    <brk id="15" max="82" man="1"/>
  </colBreaks>
  <drawing r:id="rId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P67"/>
  <sheetViews>
    <sheetView topLeftCell="A27" zoomScale="115" zoomScaleNormal="115" zoomScaleSheetLayoutView="100" workbookViewId="0">
      <selection activeCell="F50" sqref="F50"/>
    </sheetView>
  </sheetViews>
  <sheetFormatPr defaultColWidth="9" defaultRowHeight="14"/>
  <cols>
    <col min="1" max="1" width="11.6328125" style="2" customWidth="1"/>
    <col min="2" max="2" width="12.453125" style="2" customWidth="1"/>
    <col min="3" max="6" width="8.1796875" style="2" customWidth="1"/>
    <col min="7" max="11" width="9" style="2"/>
    <col min="12" max="12" width="9.90625" style="2" customWidth="1"/>
    <col min="13" max="13" width="9" style="2"/>
    <col min="14" max="15" width="9.6328125" style="2" customWidth="1"/>
    <col min="16" max="16" width="12.08984375" style="2" customWidth="1"/>
    <col min="17" max="16384" width="9" style="2"/>
  </cols>
  <sheetData>
    <row r="1" spans="1:16" ht="50" customHeight="1">
      <c r="A1" s="17" t="s">
        <v>741</v>
      </c>
      <c r="B1" s="17"/>
      <c r="C1" s="17"/>
      <c r="D1" s="17"/>
      <c r="E1" s="17"/>
      <c r="F1" s="17"/>
      <c r="H1" s="179" t="s">
        <v>1</v>
      </c>
      <c r="I1" s="179"/>
      <c r="J1" s="179"/>
      <c r="K1" s="179"/>
      <c r="L1" s="179"/>
      <c r="M1" s="179"/>
      <c r="N1" s="179"/>
      <c r="O1" s="179"/>
    </row>
    <row r="2" spans="1:16" s="1" customFormat="1" ht="45" customHeight="1">
      <c r="A2" s="364" t="s">
        <v>742</v>
      </c>
      <c r="B2" s="364"/>
      <c r="C2" s="364"/>
      <c r="D2" s="364"/>
      <c r="E2" s="364"/>
      <c r="F2" s="364"/>
      <c r="G2" s="364"/>
      <c r="H2" s="364"/>
      <c r="I2" s="364"/>
      <c r="J2" s="364"/>
      <c r="K2" s="364"/>
      <c r="L2" s="364"/>
      <c r="M2" s="364"/>
      <c r="N2" s="364"/>
      <c r="O2" s="364"/>
      <c r="P2" s="364"/>
    </row>
    <row r="3" spans="1:16" s="1" customFormat="1" ht="15.5">
      <c r="A3" s="22"/>
      <c r="B3" s="22"/>
      <c r="C3" s="22"/>
      <c r="D3" s="22"/>
      <c r="E3" s="22"/>
      <c r="F3" s="22"/>
    </row>
    <row r="4" spans="1:16" ht="35" customHeight="1">
      <c r="A4" s="30" t="s">
        <v>509</v>
      </c>
      <c r="B4" s="31"/>
      <c r="C4" s="31"/>
      <c r="D4" s="31"/>
      <c r="E4" s="31"/>
      <c r="F4" s="31"/>
      <c r="G4" s="32"/>
      <c r="H4" s="32"/>
      <c r="I4" s="32"/>
      <c r="J4" s="32"/>
      <c r="K4" s="32"/>
      <c r="L4" s="32"/>
      <c r="M4" s="32"/>
      <c r="N4" s="32"/>
      <c r="O4" s="32"/>
      <c r="P4" s="32"/>
    </row>
    <row r="5" spans="1:16">
      <c r="A5" s="22"/>
      <c r="B5" s="22"/>
      <c r="C5" s="22"/>
      <c r="D5" s="22"/>
      <c r="E5" s="22"/>
      <c r="F5" s="22"/>
    </row>
    <row r="6" spans="1:16" ht="15">
      <c r="A6" s="4" t="s">
        <v>671</v>
      </c>
      <c r="B6" s="33"/>
      <c r="C6" s="33"/>
      <c r="D6" s="33"/>
      <c r="E6" s="33"/>
      <c r="F6" s="33"/>
    </row>
    <row r="7" spans="1:16">
      <c r="A7" s="2" t="s">
        <v>388</v>
      </c>
      <c r="B7" s="34"/>
      <c r="C7" s="34"/>
      <c r="D7" s="34"/>
      <c r="E7" s="34"/>
      <c r="F7" s="34"/>
    </row>
    <row r="8" spans="1:16">
      <c r="A8" s="2" t="s">
        <v>356</v>
      </c>
      <c r="B8" s="34"/>
      <c r="C8" s="34"/>
      <c r="D8" s="34"/>
      <c r="E8" s="34"/>
      <c r="F8" s="34"/>
    </row>
    <row r="9" spans="1:16">
      <c r="A9" s="2" t="s">
        <v>510</v>
      </c>
      <c r="B9" s="34"/>
      <c r="C9" s="34"/>
      <c r="D9" s="34"/>
      <c r="E9" s="34"/>
      <c r="F9" s="34"/>
    </row>
    <row r="10" spans="1:16">
      <c r="A10" s="2" t="s">
        <v>627</v>
      </c>
      <c r="B10" s="34"/>
      <c r="C10" s="34"/>
      <c r="D10" s="34"/>
      <c r="E10" s="34"/>
      <c r="F10" s="34"/>
    </row>
    <row r="11" spans="1:16">
      <c r="A11" s="2" t="s">
        <v>619</v>
      </c>
      <c r="B11" s="34"/>
      <c r="C11" s="34"/>
      <c r="D11" s="34"/>
      <c r="E11" s="34"/>
      <c r="F11" s="34"/>
    </row>
    <row r="12" spans="1:16">
      <c r="B12" s="34"/>
      <c r="C12" s="34"/>
      <c r="D12" s="34"/>
      <c r="E12" s="34"/>
      <c r="F12" s="34"/>
    </row>
    <row r="13" spans="1:16" s="1" customFormat="1" ht="15.5">
      <c r="A13" s="4" t="s">
        <v>494</v>
      </c>
      <c r="B13" s="4"/>
      <c r="C13" s="4"/>
      <c r="D13" s="4"/>
      <c r="E13" s="4"/>
      <c r="F13" s="4"/>
    </row>
    <row r="14" spans="1:16">
      <c r="A14" s="2" t="s">
        <v>495</v>
      </c>
      <c r="B14" s="34"/>
      <c r="C14" s="34"/>
      <c r="D14" s="34"/>
      <c r="E14" s="34"/>
      <c r="F14" s="34"/>
      <c r="G14" s="35"/>
      <c r="H14" s="35"/>
      <c r="I14" s="35"/>
      <c r="J14" s="35"/>
      <c r="K14" s="35"/>
      <c r="L14" s="35"/>
      <c r="M14" s="35"/>
    </row>
    <row r="15" spans="1:16">
      <c r="A15" s="2" t="s">
        <v>496</v>
      </c>
      <c r="B15" s="34"/>
      <c r="C15" s="34"/>
      <c r="D15" s="34"/>
      <c r="E15" s="34"/>
      <c r="F15" s="34"/>
      <c r="G15" s="35"/>
      <c r="H15" s="35"/>
      <c r="I15" s="35"/>
      <c r="J15" s="35"/>
      <c r="K15" s="35"/>
      <c r="L15" s="35"/>
      <c r="M15" s="35"/>
    </row>
    <row r="17" spans="1:16" ht="15">
      <c r="A17" s="4" t="s">
        <v>176</v>
      </c>
      <c r="B17" s="33"/>
      <c r="C17" s="33"/>
      <c r="D17" s="33"/>
      <c r="E17" s="33"/>
      <c r="F17" s="33"/>
    </row>
    <row r="18" spans="1:16">
      <c r="A18" s="36" t="s">
        <v>456</v>
      </c>
      <c r="B18" s="37"/>
      <c r="C18" s="37"/>
      <c r="D18" s="37"/>
      <c r="E18" s="37"/>
      <c r="F18" s="37"/>
    </row>
    <row r="19" spans="1:16">
      <c r="A19" s="36" t="s">
        <v>438</v>
      </c>
      <c r="B19" s="37"/>
      <c r="C19" s="37"/>
      <c r="D19" s="37"/>
      <c r="E19" s="37"/>
      <c r="F19" s="37"/>
    </row>
    <row r="20" spans="1:16">
      <c r="A20" s="36" t="s">
        <v>645</v>
      </c>
      <c r="B20" s="37"/>
      <c r="C20" s="37"/>
      <c r="D20" s="37"/>
      <c r="E20" s="37"/>
      <c r="F20" s="37"/>
    </row>
    <row r="21" spans="1:16">
      <c r="A21" s="36" t="s">
        <v>620</v>
      </c>
      <c r="B21" s="37"/>
      <c r="C21" s="37"/>
      <c r="D21" s="37"/>
      <c r="E21" s="37"/>
      <c r="F21" s="37"/>
    </row>
    <row r="23" spans="1:16" ht="15">
      <c r="A23" s="4" t="s">
        <v>182</v>
      </c>
      <c r="B23" s="33"/>
      <c r="C23" s="33"/>
      <c r="D23" s="33"/>
      <c r="E23" s="33"/>
      <c r="F23" s="33"/>
    </row>
    <row r="25" spans="1:16" ht="42" customHeight="1">
      <c r="A25" s="193" t="s">
        <v>183</v>
      </c>
      <c r="B25" s="193"/>
      <c r="C25" s="193" t="s">
        <v>184</v>
      </c>
      <c r="D25" s="193"/>
      <c r="E25" s="193"/>
      <c r="F25" s="193"/>
      <c r="G25" s="193" t="s">
        <v>186</v>
      </c>
      <c r="H25" s="193"/>
      <c r="I25" s="193" t="s">
        <v>187</v>
      </c>
      <c r="J25" s="193"/>
      <c r="K25" s="378" t="s">
        <v>1730</v>
      </c>
      <c r="L25" s="193" t="s">
        <v>188</v>
      </c>
      <c r="M25" s="193" t="s">
        <v>189</v>
      </c>
      <c r="N25" s="193" t="s">
        <v>190</v>
      </c>
      <c r="O25" s="193"/>
      <c r="P25" s="193" t="s">
        <v>191</v>
      </c>
    </row>
    <row r="26" spans="1:16" ht="30" customHeight="1">
      <c r="A26" s="193"/>
      <c r="B26" s="193"/>
      <c r="C26" s="193" t="s">
        <v>530</v>
      </c>
      <c r="D26" s="193"/>
      <c r="E26" s="193" t="s">
        <v>531</v>
      </c>
      <c r="F26" s="193"/>
      <c r="G26" s="38" t="s">
        <v>532</v>
      </c>
      <c r="H26" s="38" t="s">
        <v>533</v>
      </c>
      <c r="I26" s="38" t="s">
        <v>532</v>
      </c>
      <c r="J26" s="38" t="s">
        <v>533</v>
      </c>
      <c r="K26" s="379"/>
      <c r="L26" s="193"/>
      <c r="M26" s="193"/>
      <c r="N26" s="38" t="s">
        <v>532</v>
      </c>
      <c r="O26" s="38" t="s">
        <v>533</v>
      </c>
      <c r="P26" s="193"/>
    </row>
    <row r="27" spans="1:16" ht="25" customHeight="1">
      <c r="A27" s="193"/>
      <c r="B27" s="193"/>
      <c r="C27" s="38" t="s">
        <v>194</v>
      </c>
      <c r="D27" s="38" t="s">
        <v>196</v>
      </c>
      <c r="E27" s="38" t="s">
        <v>194</v>
      </c>
      <c r="F27" s="38" t="s">
        <v>196</v>
      </c>
      <c r="G27" s="193" t="s">
        <v>196</v>
      </c>
      <c r="H27" s="193"/>
      <c r="I27" s="193" t="s">
        <v>196</v>
      </c>
      <c r="J27" s="193"/>
      <c r="K27" s="163" t="s">
        <v>196</v>
      </c>
      <c r="L27" s="38" t="s">
        <v>196</v>
      </c>
      <c r="M27" s="38" t="s">
        <v>196</v>
      </c>
      <c r="N27" s="193" t="s">
        <v>197</v>
      </c>
      <c r="O27" s="193"/>
      <c r="P27" s="38" t="s">
        <v>198</v>
      </c>
    </row>
    <row r="28" spans="1:16" ht="25" customHeight="1">
      <c r="A28" s="39" t="s">
        <v>672</v>
      </c>
      <c r="B28" s="39" t="s">
        <v>535</v>
      </c>
      <c r="C28" s="39">
        <v>7</v>
      </c>
      <c r="D28" s="39">
        <v>0.85</v>
      </c>
      <c r="E28" s="39">
        <v>7</v>
      </c>
      <c r="F28" s="39">
        <v>0.67</v>
      </c>
      <c r="G28" s="39">
        <v>2.56</v>
      </c>
      <c r="H28" s="39">
        <v>2.0099999999999998</v>
      </c>
      <c r="I28" s="39" t="s">
        <v>209</v>
      </c>
      <c r="J28" s="39" t="s">
        <v>743</v>
      </c>
      <c r="K28" s="39"/>
      <c r="L28" s="39">
        <v>1.8</v>
      </c>
      <c r="M28" s="39" t="s">
        <v>744</v>
      </c>
      <c r="N28" s="39">
        <v>4.6100000000000003</v>
      </c>
      <c r="O28" s="39">
        <v>7.41</v>
      </c>
      <c r="P28" s="61">
        <v>496</v>
      </c>
    </row>
    <row r="29" spans="1:16" ht="25" customHeight="1">
      <c r="A29" s="41" t="s">
        <v>672</v>
      </c>
      <c r="B29" s="41" t="s">
        <v>536</v>
      </c>
      <c r="C29" s="41">
        <v>7</v>
      </c>
      <c r="D29" s="41">
        <v>1.04</v>
      </c>
      <c r="E29" s="41">
        <v>7</v>
      </c>
      <c r="F29" s="41">
        <v>0.85</v>
      </c>
      <c r="G29" s="41">
        <v>3.12</v>
      </c>
      <c r="H29" s="41">
        <v>2.56</v>
      </c>
      <c r="I29" s="41" t="s">
        <v>209</v>
      </c>
      <c r="J29" s="41" t="s">
        <v>745</v>
      </c>
      <c r="K29" s="41"/>
      <c r="L29" s="41">
        <v>1.8</v>
      </c>
      <c r="M29" s="41" t="s">
        <v>746</v>
      </c>
      <c r="N29" s="41">
        <v>3.08</v>
      </c>
      <c r="O29" s="41">
        <v>4.6100000000000003</v>
      </c>
      <c r="P29" s="62" t="s">
        <v>747</v>
      </c>
    </row>
    <row r="30" spans="1:16" ht="25" customHeight="1">
      <c r="A30" s="39" t="s">
        <v>672</v>
      </c>
      <c r="B30" s="39" t="s">
        <v>537</v>
      </c>
      <c r="C30" s="39">
        <v>7</v>
      </c>
      <c r="D30" s="39">
        <v>1.35</v>
      </c>
      <c r="E30" s="39">
        <v>7</v>
      </c>
      <c r="F30" s="39">
        <v>1.04</v>
      </c>
      <c r="G30" s="39">
        <v>4.05</v>
      </c>
      <c r="H30" s="39">
        <v>3.12</v>
      </c>
      <c r="I30" s="39" t="s">
        <v>209</v>
      </c>
      <c r="J30" s="39" t="s">
        <v>745</v>
      </c>
      <c r="K30" s="39"/>
      <c r="L30" s="39">
        <v>1.8</v>
      </c>
      <c r="M30" s="39" t="s">
        <v>748</v>
      </c>
      <c r="N30" s="39">
        <v>1.83</v>
      </c>
      <c r="O30" s="39">
        <v>3.08</v>
      </c>
      <c r="P30" s="61">
        <v>789</v>
      </c>
    </row>
    <row r="31" spans="1:16" ht="25" customHeight="1">
      <c r="A31" s="41" t="s">
        <v>672</v>
      </c>
      <c r="B31" s="41" t="s">
        <v>641</v>
      </c>
      <c r="C31" s="41">
        <v>7</v>
      </c>
      <c r="D31" s="41" t="s">
        <v>398</v>
      </c>
      <c r="E31" s="41">
        <v>7</v>
      </c>
      <c r="F31" s="41">
        <v>1.35</v>
      </c>
      <c r="G31" s="41">
        <v>4.7</v>
      </c>
      <c r="H31" s="41">
        <v>4.05</v>
      </c>
      <c r="I31" s="41" t="s">
        <v>209</v>
      </c>
      <c r="J31" s="41" t="s">
        <v>745</v>
      </c>
      <c r="K31" s="41"/>
      <c r="L31" s="41" t="s">
        <v>220</v>
      </c>
      <c r="M31" s="41" t="s">
        <v>749</v>
      </c>
      <c r="N31" s="41">
        <v>1.1499999999999999</v>
      </c>
      <c r="O31" s="41">
        <v>1.83</v>
      </c>
      <c r="P31" s="62" t="s">
        <v>750</v>
      </c>
    </row>
    <row r="32" spans="1:16" ht="25" customHeight="1">
      <c r="A32" s="39" t="s">
        <v>672</v>
      </c>
      <c r="B32" s="39" t="s">
        <v>540</v>
      </c>
      <c r="C32" s="39">
        <v>7</v>
      </c>
      <c r="D32" s="39" t="s">
        <v>398</v>
      </c>
      <c r="E32" s="39">
        <v>7</v>
      </c>
      <c r="F32" s="39" t="s">
        <v>398</v>
      </c>
      <c r="G32" s="46">
        <v>6</v>
      </c>
      <c r="H32" s="39">
        <v>4.7</v>
      </c>
      <c r="I32" s="39" t="s">
        <v>375</v>
      </c>
      <c r="J32" s="39" t="s">
        <v>745</v>
      </c>
      <c r="K32" s="39"/>
      <c r="L32" s="39" t="s">
        <v>220</v>
      </c>
      <c r="M32" s="39" t="s">
        <v>751</v>
      </c>
      <c r="N32" s="39">
        <v>0.72699999999999998</v>
      </c>
      <c r="O32" s="39">
        <v>1.1499999999999999</v>
      </c>
      <c r="P32" s="61" t="s">
        <v>752</v>
      </c>
    </row>
    <row r="33" spans="1:16" ht="25" customHeight="1">
      <c r="A33" s="41" t="s">
        <v>672</v>
      </c>
      <c r="B33" s="41" t="s">
        <v>541</v>
      </c>
      <c r="C33" s="41">
        <v>7</v>
      </c>
      <c r="D33" s="41" t="s">
        <v>398</v>
      </c>
      <c r="E33" s="41">
        <v>7</v>
      </c>
      <c r="F33" s="41" t="s">
        <v>398</v>
      </c>
      <c r="G33" s="45">
        <v>7</v>
      </c>
      <c r="H33" s="41">
        <v>4.7</v>
      </c>
      <c r="I33" s="41" t="s">
        <v>375</v>
      </c>
      <c r="J33" s="41" t="s">
        <v>745</v>
      </c>
      <c r="K33" s="41"/>
      <c r="L33" s="41" t="s">
        <v>753</v>
      </c>
      <c r="M33" s="41" t="s">
        <v>754</v>
      </c>
      <c r="N33" s="41">
        <v>0.52400000000000002</v>
      </c>
      <c r="O33" s="41">
        <v>1.1499999999999999</v>
      </c>
      <c r="P33" s="62" t="s">
        <v>755</v>
      </c>
    </row>
    <row r="34" spans="1:16" ht="25" customHeight="1">
      <c r="A34" s="39" t="s">
        <v>672</v>
      </c>
      <c r="B34" s="39" t="s">
        <v>542</v>
      </c>
      <c r="C34" s="39">
        <v>7</v>
      </c>
      <c r="D34" s="39" t="s">
        <v>398</v>
      </c>
      <c r="E34" s="39">
        <v>7</v>
      </c>
      <c r="F34" s="39" t="s">
        <v>398</v>
      </c>
      <c r="G34" s="46">
        <v>7</v>
      </c>
      <c r="H34" s="46">
        <v>6</v>
      </c>
      <c r="I34" s="39" t="s">
        <v>375</v>
      </c>
      <c r="J34" s="39" t="s">
        <v>756</v>
      </c>
      <c r="K34" s="39"/>
      <c r="L34" s="39" t="s">
        <v>753</v>
      </c>
      <c r="M34" s="39" t="s">
        <v>757</v>
      </c>
      <c r="N34" s="39">
        <v>0.52400000000000002</v>
      </c>
      <c r="O34" s="39">
        <v>0.72699999999999998</v>
      </c>
      <c r="P34" s="61" t="s">
        <v>758</v>
      </c>
    </row>
    <row r="35" spans="1:16" ht="25" customHeight="1">
      <c r="A35" s="41" t="s">
        <v>672</v>
      </c>
      <c r="B35" s="41" t="s">
        <v>543</v>
      </c>
      <c r="C35" s="41">
        <v>7</v>
      </c>
      <c r="D35" s="41" t="s">
        <v>398</v>
      </c>
      <c r="E35" s="41">
        <v>7</v>
      </c>
      <c r="F35" s="41" t="s">
        <v>398</v>
      </c>
      <c r="G35" s="41">
        <v>8.1999999999999993</v>
      </c>
      <c r="H35" s="45">
        <v>6</v>
      </c>
      <c r="I35" s="45" t="s">
        <v>215</v>
      </c>
      <c r="J35" s="41" t="s">
        <v>756</v>
      </c>
      <c r="K35" s="41"/>
      <c r="L35" s="45" t="s">
        <v>662</v>
      </c>
      <c r="M35" s="45" t="s">
        <v>759</v>
      </c>
      <c r="N35" s="41">
        <v>0.38700000000000001</v>
      </c>
      <c r="O35" s="41">
        <v>0.72699999999999998</v>
      </c>
      <c r="P35" s="62" t="s">
        <v>760</v>
      </c>
    </row>
    <row r="36" spans="1:16" ht="25" customHeight="1">
      <c r="A36" s="39" t="s">
        <v>672</v>
      </c>
      <c r="B36" s="39" t="s">
        <v>545</v>
      </c>
      <c r="C36" s="39">
        <v>19</v>
      </c>
      <c r="D36" s="39" t="s">
        <v>398</v>
      </c>
      <c r="E36" s="39">
        <v>7</v>
      </c>
      <c r="F36" s="39" t="s">
        <v>398</v>
      </c>
      <c r="G36" s="46">
        <v>10</v>
      </c>
      <c r="H36" s="46">
        <v>7</v>
      </c>
      <c r="I36" s="46" t="s">
        <v>215</v>
      </c>
      <c r="J36" s="39" t="s">
        <v>756</v>
      </c>
      <c r="K36" s="39"/>
      <c r="L36" s="39" t="s">
        <v>664</v>
      </c>
      <c r="M36" s="39" t="s">
        <v>761</v>
      </c>
      <c r="N36" s="39">
        <v>0.26800000000000002</v>
      </c>
      <c r="O36" s="39">
        <v>0.52400000000000002</v>
      </c>
      <c r="P36" s="61" t="s">
        <v>762</v>
      </c>
    </row>
    <row r="37" spans="1:16" ht="25" customHeight="1">
      <c r="A37" s="41" t="s">
        <v>672</v>
      </c>
      <c r="B37" s="41" t="s">
        <v>546</v>
      </c>
      <c r="C37" s="41">
        <v>19</v>
      </c>
      <c r="D37" s="41" t="s">
        <v>398</v>
      </c>
      <c r="E37" s="41">
        <v>7</v>
      </c>
      <c r="F37" s="41" t="s">
        <v>398</v>
      </c>
      <c r="G37" s="45">
        <v>10</v>
      </c>
      <c r="H37" s="41">
        <v>8.1999999999999993</v>
      </c>
      <c r="I37" s="41" t="s">
        <v>215</v>
      </c>
      <c r="J37" s="41" t="s">
        <v>647</v>
      </c>
      <c r="K37" s="41"/>
      <c r="L37" s="45" t="s">
        <v>664</v>
      </c>
      <c r="M37" s="41" t="s">
        <v>763</v>
      </c>
      <c r="N37" s="41">
        <v>0.26800000000000002</v>
      </c>
      <c r="O37" s="41">
        <v>0.38700000000000001</v>
      </c>
      <c r="P37" s="62" t="s">
        <v>764</v>
      </c>
    </row>
    <row r="38" spans="1:16" ht="25" customHeight="1">
      <c r="A38" s="39" t="s">
        <v>672</v>
      </c>
      <c r="B38" s="39" t="s">
        <v>547</v>
      </c>
      <c r="C38" s="39">
        <v>19</v>
      </c>
      <c r="D38" s="39" t="s">
        <v>398</v>
      </c>
      <c r="E38" s="39">
        <v>7</v>
      </c>
      <c r="F38" s="39" t="s">
        <v>398</v>
      </c>
      <c r="G38" s="39">
        <v>11.6</v>
      </c>
      <c r="H38" s="39">
        <v>8.1999999999999993</v>
      </c>
      <c r="I38" s="39" t="s">
        <v>656</v>
      </c>
      <c r="J38" s="46" t="s">
        <v>647</v>
      </c>
      <c r="K38" s="46"/>
      <c r="L38" s="46" t="s">
        <v>667</v>
      </c>
      <c r="M38" s="39" t="s">
        <v>765</v>
      </c>
      <c r="N38" s="39">
        <v>0.193</v>
      </c>
      <c r="O38" s="39">
        <v>0.38700000000000001</v>
      </c>
      <c r="P38" s="61" t="s">
        <v>766</v>
      </c>
    </row>
    <row r="39" spans="1:16" ht="25" customHeight="1">
      <c r="A39" s="41" t="s">
        <v>672</v>
      </c>
      <c r="B39" s="41" t="s">
        <v>548</v>
      </c>
      <c r="C39" s="41">
        <v>19</v>
      </c>
      <c r="D39" s="41" t="s">
        <v>398</v>
      </c>
      <c r="E39" s="41">
        <v>19</v>
      </c>
      <c r="F39" s="41" t="s">
        <v>398</v>
      </c>
      <c r="G39" s="45">
        <v>13</v>
      </c>
      <c r="H39" s="45">
        <v>10</v>
      </c>
      <c r="I39" s="41" t="s">
        <v>656</v>
      </c>
      <c r="J39" s="45" t="s">
        <v>647</v>
      </c>
      <c r="K39" s="45"/>
      <c r="L39" s="41" t="s">
        <v>219</v>
      </c>
      <c r="M39" s="41" t="s">
        <v>767</v>
      </c>
      <c r="N39" s="41">
        <v>0.153</v>
      </c>
      <c r="O39" s="41">
        <v>0.26800000000000002</v>
      </c>
      <c r="P39" s="62" t="s">
        <v>768</v>
      </c>
    </row>
    <row r="40" spans="1:16" ht="25" customHeight="1">
      <c r="A40" s="39" t="s">
        <v>672</v>
      </c>
      <c r="B40" s="39" t="s">
        <v>550</v>
      </c>
      <c r="C40" s="39">
        <v>19</v>
      </c>
      <c r="D40" s="39" t="s">
        <v>398</v>
      </c>
      <c r="E40" s="39">
        <v>19</v>
      </c>
      <c r="F40" s="39" t="s">
        <v>398</v>
      </c>
      <c r="G40" s="39">
        <v>14.4</v>
      </c>
      <c r="H40" s="46">
        <v>10</v>
      </c>
      <c r="I40" s="39" t="s">
        <v>220</v>
      </c>
      <c r="J40" s="39" t="s">
        <v>647</v>
      </c>
      <c r="K40" s="39"/>
      <c r="L40" s="39" t="s">
        <v>769</v>
      </c>
      <c r="M40" s="39" t="s">
        <v>770</v>
      </c>
      <c r="N40" s="39">
        <v>0.124</v>
      </c>
      <c r="O40" s="39">
        <v>0.26800000000000002</v>
      </c>
      <c r="P40" s="61" t="s">
        <v>771</v>
      </c>
    </row>
    <row r="41" spans="1:16" ht="25" customHeight="1">
      <c r="A41" s="41" t="s">
        <v>672</v>
      </c>
      <c r="B41" s="41" t="s">
        <v>551</v>
      </c>
      <c r="C41" s="41">
        <v>37</v>
      </c>
      <c r="D41" s="41" t="s">
        <v>398</v>
      </c>
      <c r="E41" s="41">
        <v>19</v>
      </c>
      <c r="F41" s="41" t="s">
        <v>398</v>
      </c>
      <c r="G41" s="45">
        <v>16</v>
      </c>
      <c r="H41" s="41">
        <v>11.6</v>
      </c>
      <c r="I41" s="41" t="s">
        <v>662</v>
      </c>
      <c r="J41" s="41" t="s">
        <v>654</v>
      </c>
      <c r="K41" s="41"/>
      <c r="L41" s="41" t="s">
        <v>772</v>
      </c>
      <c r="M41" s="45" t="s">
        <v>773</v>
      </c>
      <c r="N41" s="41">
        <v>9.9099999999999994E-2</v>
      </c>
      <c r="O41" s="41">
        <v>0.193</v>
      </c>
      <c r="P41" s="62" t="s">
        <v>774</v>
      </c>
    </row>
    <row r="42" spans="1:16" ht="25" customHeight="1">
      <c r="A42" s="39" t="s">
        <v>672</v>
      </c>
      <c r="B42" s="39" t="s">
        <v>552</v>
      </c>
      <c r="C42" s="39">
        <v>37</v>
      </c>
      <c r="D42" s="39" t="s">
        <v>398</v>
      </c>
      <c r="E42" s="39">
        <v>19</v>
      </c>
      <c r="F42" s="39" t="s">
        <v>398</v>
      </c>
      <c r="G42" s="39">
        <v>18.399999999999999</v>
      </c>
      <c r="H42" s="46">
        <v>13</v>
      </c>
      <c r="I42" s="39" t="s">
        <v>664</v>
      </c>
      <c r="J42" s="39" t="s">
        <v>654</v>
      </c>
      <c r="K42" s="39"/>
      <c r="L42" s="46" t="s">
        <v>775</v>
      </c>
      <c r="M42" s="39" t="s">
        <v>776</v>
      </c>
      <c r="N42" s="39">
        <v>7.5399999999999995E-2</v>
      </c>
      <c r="O42" s="39">
        <v>0.153</v>
      </c>
      <c r="P42" s="61" t="s">
        <v>777</v>
      </c>
    </row>
    <row r="43" spans="1:16" ht="25" customHeight="1"/>
    <row r="67" spans="1:16" ht="30" customHeight="1">
      <c r="A67" s="12"/>
      <c r="B67" s="13" t="s">
        <v>7</v>
      </c>
      <c r="C67" s="14"/>
      <c r="D67" s="14"/>
      <c r="E67" s="14"/>
      <c r="F67" s="14"/>
      <c r="G67" s="14"/>
      <c r="H67" s="14"/>
      <c r="I67" s="14"/>
      <c r="J67" s="14"/>
      <c r="K67" s="14"/>
      <c r="L67" s="14"/>
      <c r="M67" s="14"/>
      <c r="N67" s="14"/>
      <c r="O67" s="14"/>
      <c r="P67" s="16">
        <v>48</v>
      </c>
    </row>
  </sheetData>
  <mergeCells count="16">
    <mergeCell ref="H1:O1"/>
    <mergeCell ref="A2:P2"/>
    <mergeCell ref="C25:F25"/>
    <mergeCell ref="G25:H25"/>
    <mergeCell ref="I25:J25"/>
    <mergeCell ref="N25:O25"/>
    <mergeCell ref="P25:P26"/>
    <mergeCell ref="A25:B27"/>
    <mergeCell ref="C26:D26"/>
    <mergeCell ref="E26:F26"/>
    <mergeCell ref="G27:H27"/>
    <mergeCell ref="I27:J27"/>
    <mergeCell ref="N27:O27"/>
    <mergeCell ref="L25:L26"/>
    <mergeCell ref="M25:M26"/>
    <mergeCell ref="K25:K26"/>
  </mergeCells>
  <hyperlinks>
    <hyperlink ref="B67" r:id="rId1" tooltip="http://www.Z43-cable.vn" xr:uid="{00000000-0004-0000-2B00-000000000000}"/>
  </hyperlinks>
  <pageMargins left="0.47222222222222199" right="0.47222222222222199" top="0.118055555555556" bottom="5.9027777777777797E-2" header="0" footer="0"/>
  <pageSetup paperSize="9" scale="64" orientation="portrait" r:id="rId2"/>
  <colBreaks count="1" manualBreakCount="1">
    <brk id="16" max="74" man="1"/>
  </colBreaks>
  <drawing r:id="rId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O66"/>
  <sheetViews>
    <sheetView topLeftCell="A22" zoomScale="115" zoomScaleNormal="115" zoomScaleSheetLayoutView="100" workbookViewId="0">
      <selection activeCell="I25" sqref="I25:I26"/>
    </sheetView>
  </sheetViews>
  <sheetFormatPr defaultColWidth="9" defaultRowHeight="14"/>
  <cols>
    <col min="1" max="2" width="11.6328125" style="2" customWidth="1"/>
    <col min="3" max="3" width="9.36328125" style="2" customWidth="1"/>
    <col min="4" max="4" width="10" style="2" customWidth="1"/>
    <col min="5" max="9" width="9" style="2"/>
    <col min="10" max="10" width="9.90625" style="2" customWidth="1"/>
    <col min="11" max="11" width="9" style="2"/>
    <col min="12" max="13" width="9.6328125" style="2" customWidth="1"/>
    <col min="14" max="14" width="12.08984375" style="2" customWidth="1"/>
    <col min="15" max="16384" width="9" style="2"/>
  </cols>
  <sheetData>
    <row r="1" spans="1:14" ht="50" customHeight="1">
      <c r="A1" s="17" t="s">
        <v>778</v>
      </c>
      <c r="B1" s="17"/>
      <c r="C1" s="17"/>
      <c r="D1" s="17"/>
      <c r="F1" s="179" t="s">
        <v>1</v>
      </c>
      <c r="G1" s="179"/>
      <c r="H1" s="179"/>
      <c r="I1" s="179"/>
      <c r="J1" s="179"/>
      <c r="K1" s="179"/>
      <c r="L1" s="179"/>
      <c r="M1" s="179"/>
    </row>
    <row r="2" spans="1:14" s="1" customFormat="1" ht="45" customHeight="1">
      <c r="A2" s="364" t="s">
        <v>637</v>
      </c>
      <c r="B2" s="364"/>
      <c r="C2" s="364"/>
      <c r="D2" s="364"/>
      <c r="E2" s="364"/>
      <c r="F2" s="364"/>
      <c r="G2" s="364"/>
      <c r="H2" s="364"/>
      <c r="I2" s="364"/>
      <c r="J2" s="364"/>
      <c r="K2" s="364"/>
      <c r="L2" s="364"/>
      <c r="M2" s="364"/>
      <c r="N2" s="364"/>
    </row>
    <row r="3" spans="1:14" s="1" customFormat="1" ht="15.5">
      <c r="A3" s="22"/>
      <c r="B3" s="22"/>
      <c r="C3" s="22"/>
      <c r="D3" s="22"/>
    </row>
    <row r="4" spans="1:14" ht="35" customHeight="1">
      <c r="A4" s="30" t="s">
        <v>515</v>
      </c>
      <c r="B4" s="31"/>
      <c r="C4" s="31"/>
      <c r="D4" s="31"/>
      <c r="E4" s="32"/>
      <c r="F4" s="32"/>
      <c r="G4" s="32"/>
      <c r="H4" s="32"/>
      <c r="I4" s="32"/>
      <c r="J4" s="32"/>
      <c r="K4" s="32"/>
      <c r="L4" s="32"/>
      <c r="M4" s="32"/>
      <c r="N4" s="32"/>
    </row>
    <row r="5" spans="1:14">
      <c r="A5" s="22"/>
      <c r="B5" s="22"/>
      <c r="C5" s="22"/>
      <c r="D5" s="22"/>
    </row>
    <row r="6" spans="1:14" ht="15">
      <c r="A6" s="4" t="s">
        <v>671</v>
      </c>
      <c r="B6" s="33"/>
      <c r="C6" s="33"/>
      <c r="D6" s="33"/>
    </row>
    <row r="7" spans="1:14">
      <c r="A7" s="2" t="s">
        <v>388</v>
      </c>
      <c r="B7" s="34"/>
      <c r="C7" s="34"/>
      <c r="D7" s="34"/>
    </row>
    <row r="8" spans="1:14">
      <c r="A8" s="2" t="s">
        <v>356</v>
      </c>
      <c r="B8" s="34"/>
      <c r="C8" s="34"/>
      <c r="D8" s="34"/>
    </row>
    <row r="9" spans="1:14">
      <c r="A9" s="2" t="s">
        <v>510</v>
      </c>
      <c r="B9" s="34"/>
      <c r="C9" s="34"/>
      <c r="D9" s="34"/>
    </row>
    <row r="10" spans="1:14">
      <c r="A10" s="2" t="s">
        <v>627</v>
      </c>
      <c r="B10" s="34"/>
      <c r="C10" s="34"/>
      <c r="D10" s="34"/>
    </row>
    <row r="11" spans="1:14">
      <c r="A11" s="2" t="s">
        <v>619</v>
      </c>
    </row>
    <row r="12" spans="1:14" customFormat="1" ht="14.5">
      <c r="A12" s="2"/>
      <c r="B12" s="2"/>
      <c r="C12" s="2"/>
      <c r="D12" s="2"/>
    </row>
    <row r="13" spans="1:14" s="1" customFormat="1" ht="15.5">
      <c r="A13" s="4" t="s">
        <v>494</v>
      </c>
      <c r="B13" s="4"/>
      <c r="C13" s="4"/>
      <c r="D13" s="4"/>
    </row>
    <row r="14" spans="1:14">
      <c r="A14" s="2" t="s">
        <v>495</v>
      </c>
      <c r="B14" s="34"/>
      <c r="C14" s="34"/>
      <c r="D14" s="34"/>
      <c r="E14" s="35"/>
      <c r="F14" s="35"/>
      <c r="G14" s="35"/>
      <c r="H14" s="35"/>
      <c r="I14" s="35"/>
      <c r="J14" s="35"/>
      <c r="K14" s="35"/>
    </row>
    <row r="15" spans="1:14">
      <c r="A15" s="2" t="s">
        <v>496</v>
      </c>
      <c r="B15" s="34"/>
      <c r="C15" s="34"/>
      <c r="D15" s="34"/>
      <c r="E15" s="35"/>
      <c r="F15" s="35"/>
      <c r="G15" s="35"/>
      <c r="H15" s="35"/>
      <c r="I15" s="35"/>
      <c r="J15" s="35"/>
      <c r="K15" s="35"/>
    </row>
    <row r="17" spans="1:14" ht="15">
      <c r="A17" s="4" t="s">
        <v>176</v>
      </c>
      <c r="B17" s="33"/>
      <c r="C17" s="33"/>
      <c r="D17" s="33"/>
    </row>
    <row r="18" spans="1:14">
      <c r="A18" s="36" t="s">
        <v>456</v>
      </c>
      <c r="B18" s="37"/>
      <c r="C18" s="37"/>
      <c r="D18" s="37"/>
    </row>
    <row r="19" spans="1:14">
      <c r="A19" s="36" t="s">
        <v>438</v>
      </c>
      <c r="B19" s="37"/>
      <c r="C19" s="37"/>
      <c r="D19" s="37"/>
    </row>
    <row r="20" spans="1:14">
      <c r="A20" s="36" t="s">
        <v>645</v>
      </c>
      <c r="B20" s="37"/>
      <c r="C20" s="37"/>
      <c r="D20" s="37"/>
    </row>
    <row r="21" spans="1:14">
      <c r="A21" s="36" t="s">
        <v>620</v>
      </c>
      <c r="B21" s="37"/>
      <c r="C21" s="37"/>
      <c r="D21" s="37"/>
    </row>
    <row r="23" spans="1:14" ht="15">
      <c r="A23" s="4" t="s">
        <v>182</v>
      </c>
      <c r="B23" s="33"/>
      <c r="C23" s="33"/>
      <c r="D23" s="33"/>
    </row>
    <row r="25" spans="1:14" ht="42" customHeight="1">
      <c r="A25" s="193" t="s">
        <v>183</v>
      </c>
      <c r="B25" s="193"/>
      <c r="C25" s="193" t="s">
        <v>184</v>
      </c>
      <c r="D25" s="193"/>
      <c r="E25" s="193" t="s">
        <v>186</v>
      </c>
      <c r="F25" s="193"/>
      <c r="G25" s="193" t="s">
        <v>187</v>
      </c>
      <c r="H25" s="193"/>
      <c r="I25" s="378" t="s">
        <v>1730</v>
      </c>
      <c r="J25" s="193" t="s">
        <v>188</v>
      </c>
      <c r="K25" s="193" t="s">
        <v>189</v>
      </c>
      <c r="L25" s="193" t="s">
        <v>190</v>
      </c>
      <c r="M25" s="193"/>
      <c r="N25" s="193" t="s">
        <v>191</v>
      </c>
    </row>
    <row r="26" spans="1:14" ht="30" customHeight="1">
      <c r="A26" s="193"/>
      <c r="B26" s="193"/>
      <c r="C26" s="380" t="s">
        <v>1516</v>
      </c>
      <c r="D26" s="193"/>
      <c r="E26" s="193"/>
      <c r="F26" s="193"/>
      <c r="G26" s="193"/>
      <c r="H26" s="193"/>
      <c r="I26" s="379"/>
      <c r="J26" s="193"/>
      <c r="K26" s="193"/>
      <c r="L26" s="193"/>
      <c r="M26" s="193"/>
      <c r="N26" s="193"/>
    </row>
    <row r="27" spans="1:14">
      <c r="A27" s="38" t="s">
        <v>192</v>
      </c>
      <c r="B27" s="38" t="s">
        <v>193</v>
      </c>
      <c r="C27" s="38" t="s">
        <v>194</v>
      </c>
      <c r="D27" s="38" t="s">
        <v>196</v>
      </c>
      <c r="E27" s="193" t="s">
        <v>196</v>
      </c>
      <c r="F27" s="193"/>
      <c r="G27" s="193" t="s">
        <v>196</v>
      </c>
      <c r="H27" s="193"/>
      <c r="I27" s="163" t="s">
        <v>196</v>
      </c>
      <c r="J27" s="38" t="s">
        <v>196</v>
      </c>
      <c r="K27" s="38" t="s">
        <v>196</v>
      </c>
      <c r="L27" s="193" t="s">
        <v>197</v>
      </c>
      <c r="M27" s="193"/>
      <c r="N27" s="38" t="s">
        <v>198</v>
      </c>
    </row>
    <row r="28" spans="1:14" ht="25" customHeight="1">
      <c r="A28" s="39" t="s">
        <v>672</v>
      </c>
      <c r="B28" s="39">
        <v>2.5</v>
      </c>
      <c r="C28" s="39">
        <v>7</v>
      </c>
      <c r="D28" s="39" t="s">
        <v>444</v>
      </c>
      <c r="E28" s="358" t="s">
        <v>445</v>
      </c>
      <c r="F28" s="358"/>
      <c r="G28" s="358" t="s">
        <v>202</v>
      </c>
      <c r="H28" s="358"/>
      <c r="I28" s="39">
        <v>0.2</v>
      </c>
      <c r="J28" s="171">
        <v>1.8</v>
      </c>
      <c r="K28" s="139">
        <v>15.5</v>
      </c>
      <c r="L28" s="358">
        <v>7.41</v>
      </c>
      <c r="M28" s="358"/>
      <c r="N28" s="151" t="s">
        <v>1354</v>
      </c>
    </row>
    <row r="29" spans="1:14" ht="25" customHeight="1">
      <c r="A29" s="41" t="s">
        <v>672</v>
      </c>
      <c r="B29" s="41">
        <v>4</v>
      </c>
      <c r="C29" s="41">
        <v>7</v>
      </c>
      <c r="D29" s="41" t="s">
        <v>447</v>
      </c>
      <c r="E29" s="360" t="s">
        <v>448</v>
      </c>
      <c r="F29" s="360"/>
      <c r="G29" s="360" t="s">
        <v>209</v>
      </c>
      <c r="H29" s="360"/>
      <c r="I29" s="41">
        <v>0.2</v>
      </c>
      <c r="J29" s="172">
        <v>1.8</v>
      </c>
      <c r="K29" s="140">
        <v>18.2</v>
      </c>
      <c r="L29" s="360">
        <v>4.6100000000000003</v>
      </c>
      <c r="M29" s="360"/>
      <c r="N29" s="150" t="s">
        <v>1384</v>
      </c>
    </row>
    <row r="30" spans="1:14" ht="25" customHeight="1">
      <c r="A30" s="39" t="s">
        <v>672</v>
      </c>
      <c r="B30" s="39">
        <v>6</v>
      </c>
      <c r="C30" s="39">
        <v>7</v>
      </c>
      <c r="D30" s="39" t="s">
        <v>394</v>
      </c>
      <c r="E30" s="358" t="s">
        <v>449</v>
      </c>
      <c r="F30" s="358"/>
      <c r="G30" s="358" t="s">
        <v>209</v>
      </c>
      <c r="H30" s="358"/>
      <c r="I30" s="39">
        <v>0.2</v>
      </c>
      <c r="J30" s="171">
        <v>1.8</v>
      </c>
      <c r="K30" s="139">
        <v>19.399999999999999</v>
      </c>
      <c r="L30" s="358">
        <v>3.08</v>
      </c>
      <c r="M30" s="358"/>
      <c r="N30" s="151" t="s">
        <v>827</v>
      </c>
    </row>
    <row r="31" spans="1:14" ht="25" customHeight="1">
      <c r="A31" s="41" t="s">
        <v>672</v>
      </c>
      <c r="B31" s="41">
        <v>10</v>
      </c>
      <c r="C31" s="41">
        <v>7</v>
      </c>
      <c r="D31" s="41" t="s">
        <v>396</v>
      </c>
      <c r="E31" s="360" t="s">
        <v>450</v>
      </c>
      <c r="F31" s="360"/>
      <c r="G31" s="360" t="s">
        <v>209</v>
      </c>
      <c r="H31" s="360"/>
      <c r="I31" s="41">
        <v>0.2</v>
      </c>
      <c r="J31" s="172">
        <v>1.8</v>
      </c>
      <c r="K31" s="140">
        <v>22</v>
      </c>
      <c r="L31" s="360">
        <v>1.83</v>
      </c>
      <c r="M31" s="360"/>
      <c r="N31" s="150" t="s">
        <v>1729</v>
      </c>
    </row>
    <row r="32" spans="1:14" ht="25" customHeight="1">
      <c r="A32" s="39" t="s">
        <v>672</v>
      </c>
      <c r="B32" s="39">
        <v>16</v>
      </c>
      <c r="C32" s="39">
        <v>7</v>
      </c>
      <c r="D32" s="39" t="s">
        <v>398</v>
      </c>
      <c r="E32" s="358" t="s">
        <v>468</v>
      </c>
      <c r="F32" s="358"/>
      <c r="G32" s="358" t="s">
        <v>209</v>
      </c>
      <c r="H32" s="358"/>
      <c r="I32" s="39">
        <v>0.2</v>
      </c>
      <c r="J32" s="171">
        <v>1.8</v>
      </c>
      <c r="K32" s="139">
        <v>23.5</v>
      </c>
      <c r="L32" s="358">
        <v>1.1499999999999999</v>
      </c>
      <c r="M32" s="358"/>
      <c r="N32" s="151" t="s">
        <v>1731</v>
      </c>
    </row>
    <row r="33" spans="1:15" ht="25" customHeight="1">
      <c r="A33" s="41" t="s">
        <v>672</v>
      </c>
      <c r="B33" s="41">
        <v>25</v>
      </c>
      <c r="C33" s="41">
        <v>7</v>
      </c>
      <c r="D33" s="41" t="s">
        <v>398</v>
      </c>
      <c r="E33" s="360" t="s">
        <v>226</v>
      </c>
      <c r="F33" s="360"/>
      <c r="G33" s="360" t="s">
        <v>375</v>
      </c>
      <c r="H33" s="360"/>
      <c r="I33" s="41">
        <v>0.2</v>
      </c>
      <c r="J33" s="172">
        <v>1.8</v>
      </c>
      <c r="K33" s="140">
        <v>27.3</v>
      </c>
      <c r="L33" s="360">
        <v>0.72699999999999998</v>
      </c>
      <c r="M33" s="360"/>
      <c r="N33" s="150" t="s">
        <v>1733</v>
      </c>
    </row>
    <row r="34" spans="1:15" ht="25" customHeight="1">
      <c r="A34" s="39" t="s">
        <v>672</v>
      </c>
      <c r="B34" s="39">
        <v>35</v>
      </c>
      <c r="C34" s="39">
        <v>7</v>
      </c>
      <c r="D34" s="39" t="s">
        <v>398</v>
      </c>
      <c r="E34" s="358" t="s">
        <v>504</v>
      </c>
      <c r="F34" s="358"/>
      <c r="G34" s="358" t="s">
        <v>375</v>
      </c>
      <c r="H34" s="358"/>
      <c r="I34" s="39">
        <v>0.2</v>
      </c>
      <c r="J34" s="139">
        <v>1.8</v>
      </c>
      <c r="K34" s="139">
        <v>28.8</v>
      </c>
      <c r="L34" s="358">
        <v>0.52400000000000002</v>
      </c>
      <c r="M34" s="358"/>
      <c r="N34" s="151" t="s">
        <v>1734</v>
      </c>
    </row>
    <row r="35" spans="1:15" ht="25" customHeight="1">
      <c r="A35" s="41" t="s">
        <v>672</v>
      </c>
      <c r="B35" s="41">
        <v>50</v>
      </c>
      <c r="C35" s="41">
        <v>7</v>
      </c>
      <c r="D35" s="41" t="s">
        <v>398</v>
      </c>
      <c r="E35" s="360">
        <v>8.1999999999999993</v>
      </c>
      <c r="F35" s="360"/>
      <c r="G35" s="360" t="s">
        <v>215</v>
      </c>
      <c r="H35" s="360"/>
      <c r="I35" s="41">
        <v>0.2</v>
      </c>
      <c r="J35" s="140">
        <v>2</v>
      </c>
      <c r="K35" s="140">
        <v>34</v>
      </c>
      <c r="L35" s="360">
        <v>0.38700000000000001</v>
      </c>
      <c r="M35" s="360"/>
      <c r="N35" s="150" t="s">
        <v>1732</v>
      </c>
    </row>
    <row r="36" spans="1:15" ht="25" customHeight="1">
      <c r="A36" s="39" t="s">
        <v>672</v>
      </c>
      <c r="B36" s="39">
        <v>70</v>
      </c>
      <c r="C36" s="39">
        <v>19</v>
      </c>
      <c r="D36" s="39" t="s">
        <v>398</v>
      </c>
      <c r="E36" s="376">
        <v>10</v>
      </c>
      <c r="F36" s="376"/>
      <c r="G36" s="358" t="s">
        <v>215</v>
      </c>
      <c r="H36" s="358"/>
      <c r="I36" s="39">
        <v>0.5</v>
      </c>
      <c r="J36" s="139" t="s">
        <v>693</v>
      </c>
      <c r="K36" s="139">
        <v>40.5</v>
      </c>
      <c r="L36" s="358">
        <v>0.26800000000000002</v>
      </c>
      <c r="M36" s="358"/>
      <c r="N36" s="151" t="s">
        <v>1735</v>
      </c>
    </row>
    <row r="37" spans="1:15" ht="25" customHeight="1">
      <c r="A37" s="41" t="s">
        <v>672</v>
      </c>
      <c r="B37" s="41">
        <v>95</v>
      </c>
      <c r="C37" s="41">
        <v>19</v>
      </c>
      <c r="D37" s="41" t="s">
        <v>398</v>
      </c>
      <c r="E37" s="360">
        <v>11.6</v>
      </c>
      <c r="F37" s="360"/>
      <c r="G37" s="360" t="s">
        <v>656</v>
      </c>
      <c r="H37" s="360"/>
      <c r="I37" s="41">
        <v>0.5</v>
      </c>
      <c r="J37" s="140">
        <v>2.4</v>
      </c>
      <c r="K37" s="140">
        <v>45</v>
      </c>
      <c r="L37" s="360">
        <v>0.193</v>
      </c>
      <c r="M37" s="360"/>
      <c r="N37" s="150" t="s">
        <v>1736</v>
      </c>
    </row>
    <row r="38" spans="1:15" ht="25" customHeight="1">
      <c r="A38" s="39" t="s">
        <v>672</v>
      </c>
      <c r="B38" s="39">
        <v>120</v>
      </c>
      <c r="C38" s="39">
        <v>19</v>
      </c>
      <c r="D38" s="39" t="s">
        <v>398</v>
      </c>
      <c r="E38" s="376">
        <v>13</v>
      </c>
      <c r="F38" s="376"/>
      <c r="G38" s="358" t="s">
        <v>656</v>
      </c>
      <c r="H38" s="358"/>
      <c r="I38" s="39">
        <v>0.5</v>
      </c>
      <c r="J38" s="139" t="s">
        <v>699</v>
      </c>
      <c r="K38" s="139">
        <v>49.7</v>
      </c>
      <c r="L38" s="358">
        <v>0.153</v>
      </c>
      <c r="M38" s="358"/>
      <c r="N38" s="151" t="s">
        <v>1737</v>
      </c>
    </row>
    <row r="39" spans="1:15" ht="25" customHeight="1">
      <c r="A39" s="41" t="s">
        <v>672</v>
      </c>
      <c r="B39" s="41">
        <v>150</v>
      </c>
      <c r="C39" s="41">
        <v>19</v>
      </c>
      <c r="D39" s="41" t="s">
        <v>398</v>
      </c>
      <c r="E39" s="360">
        <v>14.4</v>
      </c>
      <c r="F39" s="360"/>
      <c r="G39" s="360" t="s">
        <v>220</v>
      </c>
      <c r="H39" s="360"/>
      <c r="I39" s="41">
        <v>0.5</v>
      </c>
      <c r="J39" s="140">
        <v>2.7</v>
      </c>
      <c r="K39" s="140">
        <v>54.6</v>
      </c>
      <c r="L39" s="360">
        <v>0.124</v>
      </c>
      <c r="M39" s="360"/>
      <c r="N39" s="150" t="s">
        <v>1738</v>
      </c>
    </row>
    <row r="40" spans="1:15" ht="25" customHeight="1">
      <c r="A40" s="39" t="s">
        <v>672</v>
      </c>
      <c r="B40" s="39">
        <v>185</v>
      </c>
      <c r="C40" s="39">
        <v>37</v>
      </c>
      <c r="D40" s="39" t="s">
        <v>398</v>
      </c>
      <c r="E40" s="376">
        <v>16</v>
      </c>
      <c r="F40" s="376"/>
      <c r="G40" s="358" t="s">
        <v>662</v>
      </c>
      <c r="H40" s="358"/>
      <c r="I40" s="39">
        <v>0.5</v>
      </c>
      <c r="J40" s="139" t="s">
        <v>737</v>
      </c>
      <c r="K40" s="139">
        <v>59.8</v>
      </c>
      <c r="L40" s="358">
        <v>9.9099999999999994E-2</v>
      </c>
      <c r="M40" s="358"/>
      <c r="N40" s="151" t="s">
        <v>1739</v>
      </c>
    </row>
    <row r="41" spans="1:15" ht="25" customHeight="1">
      <c r="A41" s="41" t="s">
        <v>672</v>
      </c>
      <c r="B41" s="41">
        <v>240</v>
      </c>
      <c r="C41" s="41">
        <v>37</v>
      </c>
      <c r="D41" s="41" t="s">
        <v>398</v>
      </c>
      <c r="E41" s="360">
        <v>18.399999999999999</v>
      </c>
      <c r="F41" s="360"/>
      <c r="G41" s="360" t="s">
        <v>664</v>
      </c>
      <c r="H41" s="360"/>
      <c r="I41" s="41">
        <v>0.5</v>
      </c>
      <c r="J41" s="140" t="s">
        <v>780</v>
      </c>
      <c r="K41" s="140">
        <v>67.2</v>
      </c>
      <c r="L41" s="360">
        <v>7.5399999999999995E-2</v>
      </c>
      <c r="M41" s="360"/>
      <c r="N41" s="150" t="s">
        <v>1740</v>
      </c>
    </row>
    <row r="42" spans="1:15" ht="25" customHeight="1">
      <c r="A42" s="39" t="s">
        <v>672</v>
      </c>
      <c r="B42" s="39">
        <v>300</v>
      </c>
      <c r="C42" s="39">
        <v>37</v>
      </c>
      <c r="D42" s="39" t="s">
        <v>398</v>
      </c>
      <c r="E42" s="358">
        <v>20.6</v>
      </c>
      <c r="F42" s="358"/>
      <c r="G42" s="358" t="s">
        <v>667</v>
      </c>
      <c r="H42" s="358"/>
      <c r="I42" s="39">
        <v>0.5</v>
      </c>
      <c r="J42" s="139" t="s">
        <v>781</v>
      </c>
      <c r="K42" s="139">
        <v>73.8</v>
      </c>
      <c r="L42" s="358">
        <v>6.0100000000000001E-2</v>
      </c>
      <c r="M42" s="358"/>
      <c r="N42" s="151" t="s">
        <v>1741</v>
      </c>
      <c r="O42" s="135" t="s">
        <v>1346</v>
      </c>
    </row>
    <row r="66" spans="1:14" ht="30" customHeight="1">
      <c r="A66" s="12"/>
      <c r="B66" s="13" t="s">
        <v>7</v>
      </c>
      <c r="C66" s="14"/>
      <c r="D66" s="14"/>
      <c r="E66" s="14"/>
      <c r="F66" s="14"/>
      <c r="G66" s="14"/>
      <c r="H66" s="14"/>
      <c r="I66" s="14"/>
      <c r="J66" s="14"/>
      <c r="K66" s="14"/>
      <c r="L66" s="14"/>
      <c r="M66" s="14"/>
      <c r="N66" s="16">
        <v>47</v>
      </c>
    </row>
  </sheetData>
  <mergeCells count="60">
    <mergeCell ref="F1:M1"/>
    <mergeCell ref="A2:N2"/>
    <mergeCell ref="C25:D25"/>
    <mergeCell ref="C26:D26"/>
    <mergeCell ref="N25:N26"/>
    <mergeCell ref="A25:B26"/>
    <mergeCell ref="E27:F27"/>
    <mergeCell ref="G27:H27"/>
    <mergeCell ref="L27:M27"/>
    <mergeCell ref="J25:J26"/>
    <mergeCell ref="K25:K26"/>
    <mergeCell ref="E25:F26"/>
    <mergeCell ref="G25:H26"/>
    <mergeCell ref="L25:M26"/>
    <mergeCell ref="I25:I26"/>
    <mergeCell ref="E28:F28"/>
    <mergeCell ref="G28:H28"/>
    <mergeCell ref="L28:M28"/>
    <mergeCell ref="E29:F29"/>
    <mergeCell ref="G29:H29"/>
    <mergeCell ref="L29:M29"/>
    <mergeCell ref="E30:F30"/>
    <mergeCell ref="G30:H30"/>
    <mergeCell ref="L30:M30"/>
    <mergeCell ref="E31:F31"/>
    <mergeCell ref="G31:H31"/>
    <mergeCell ref="L31:M31"/>
    <mergeCell ref="E32:F32"/>
    <mergeCell ref="G32:H32"/>
    <mergeCell ref="L32:M32"/>
    <mergeCell ref="E33:F33"/>
    <mergeCell ref="G33:H33"/>
    <mergeCell ref="L33:M33"/>
    <mergeCell ref="E34:F34"/>
    <mergeCell ref="G34:H34"/>
    <mergeCell ref="L34:M34"/>
    <mergeCell ref="E35:F35"/>
    <mergeCell ref="G35:H35"/>
    <mergeCell ref="L35:M35"/>
    <mergeCell ref="E36:F36"/>
    <mergeCell ref="G36:H36"/>
    <mergeCell ref="L36:M36"/>
    <mergeCell ref="E37:F37"/>
    <mergeCell ref="G37:H37"/>
    <mergeCell ref="L37:M37"/>
    <mergeCell ref="E38:F38"/>
    <mergeCell ref="G38:H38"/>
    <mergeCell ref="L38:M38"/>
    <mergeCell ref="E39:F39"/>
    <mergeCell ref="G39:H39"/>
    <mergeCell ref="L39:M39"/>
    <mergeCell ref="E42:F42"/>
    <mergeCell ref="G42:H42"/>
    <mergeCell ref="L42:M42"/>
    <mergeCell ref="E40:F40"/>
    <mergeCell ref="G40:H40"/>
    <mergeCell ref="L40:M40"/>
    <mergeCell ref="E41:F41"/>
    <mergeCell ref="G41:H41"/>
    <mergeCell ref="L41:M41"/>
  </mergeCells>
  <hyperlinks>
    <hyperlink ref="B66" r:id="rId1" tooltip="http://www.Z43-cable.vn" xr:uid="{00000000-0004-0000-2C00-000000000000}"/>
  </hyperlinks>
  <pageMargins left="0.47222222222222199" right="0.47222222222222199" top="0.118055555555556" bottom="5.9027777777777797E-2" header="0" footer="0"/>
  <pageSetup paperSize="9" scale="65" orientation="portrait" r:id="rId2"/>
  <colBreaks count="1" manualBreakCount="1">
    <brk id="14" max="82" man="1"/>
  </colBreaks>
  <drawing r:id="rId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O69"/>
  <sheetViews>
    <sheetView topLeftCell="A25" zoomScale="115" zoomScaleNormal="115" zoomScaleSheetLayoutView="145" workbookViewId="0">
      <selection activeCell="A10" sqref="A10"/>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782</v>
      </c>
      <c r="B1" s="17"/>
      <c r="C1" s="17"/>
      <c r="D1" s="17"/>
      <c r="E1" s="17"/>
      <c r="F1" s="17"/>
      <c r="H1" s="179" t="s">
        <v>1</v>
      </c>
      <c r="I1" s="179"/>
      <c r="J1" s="179"/>
      <c r="K1" s="179"/>
      <c r="L1" s="179"/>
      <c r="M1" s="179"/>
      <c r="N1" s="179"/>
    </row>
    <row r="2" spans="1:15" s="1" customFormat="1" ht="45" customHeight="1">
      <c r="A2" s="364" t="s">
        <v>783</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784</v>
      </c>
      <c r="B4" s="31"/>
      <c r="C4" s="31"/>
      <c r="D4" s="31"/>
      <c r="E4" s="31"/>
      <c r="F4" s="31"/>
      <c r="G4" s="32"/>
      <c r="H4" s="32"/>
      <c r="I4" s="32"/>
      <c r="J4" s="32"/>
      <c r="K4" s="32"/>
      <c r="L4" s="32"/>
      <c r="M4" s="32"/>
      <c r="N4" s="32"/>
      <c r="O4" s="32"/>
    </row>
    <row r="5" spans="1:15">
      <c r="A5" s="22"/>
      <c r="B5" s="22"/>
      <c r="C5" s="22"/>
      <c r="D5" s="22"/>
      <c r="E5" s="22"/>
      <c r="F5" s="22"/>
    </row>
    <row r="6" spans="1:15" ht="15">
      <c r="A6" s="4" t="s">
        <v>785</v>
      </c>
      <c r="B6" s="33"/>
      <c r="C6" s="33"/>
      <c r="D6" s="33"/>
      <c r="E6" s="33"/>
      <c r="F6" s="33"/>
      <c r="K6"/>
    </row>
    <row r="7" spans="1:15">
      <c r="A7" s="135" t="s">
        <v>1303</v>
      </c>
      <c r="B7" s="34"/>
      <c r="C7" s="34"/>
      <c r="D7" s="34"/>
      <c r="E7" s="34"/>
      <c r="F7" s="34"/>
    </row>
    <row r="8" spans="1:15">
      <c r="A8" s="135" t="s">
        <v>1301</v>
      </c>
      <c r="B8" s="34"/>
      <c r="C8" s="34"/>
      <c r="D8" s="34"/>
      <c r="E8" s="34"/>
      <c r="F8" s="34"/>
    </row>
    <row r="9" spans="1:15">
      <c r="B9" s="34"/>
      <c r="C9" s="34"/>
      <c r="D9" s="34"/>
      <c r="E9" s="34"/>
      <c r="F9" s="34"/>
    </row>
    <row r="10" spans="1:15">
      <c r="B10" s="34"/>
      <c r="C10" s="34"/>
      <c r="D10" s="34"/>
      <c r="E10" s="34"/>
      <c r="F10" s="34"/>
    </row>
    <row r="12" spans="1:15" s="1" customFormat="1" ht="15.5">
      <c r="A12" s="136" t="s">
        <v>1302</v>
      </c>
      <c r="B12" s="4"/>
      <c r="C12" s="4"/>
      <c r="D12" s="4"/>
      <c r="E12" s="4"/>
      <c r="F12" s="4"/>
    </row>
    <row r="13" spans="1:15">
      <c r="B13" s="34"/>
      <c r="C13" s="34"/>
      <c r="D13" s="34"/>
      <c r="E13" s="34"/>
      <c r="F13" s="34"/>
      <c r="G13" s="35"/>
      <c r="H13" s="35"/>
      <c r="I13" s="35"/>
      <c r="J13" s="35"/>
      <c r="K13" s="35"/>
      <c r="L13" s="35"/>
    </row>
    <row r="14" spans="1:15">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438</v>
      </c>
      <c r="B18" s="37"/>
      <c r="C18" s="37"/>
      <c r="D18" s="37"/>
      <c r="E18" s="37"/>
      <c r="F18" s="37"/>
    </row>
    <row r="19" spans="1:15">
      <c r="A19" s="36" t="s">
        <v>439</v>
      </c>
      <c r="B19" s="37"/>
      <c r="C19" s="37"/>
      <c r="D19" s="37"/>
      <c r="E19" s="37"/>
      <c r="F19" s="37"/>
    </row>
    <row r="20" spans="1:15" hidden="1">
      <c r="A20" s="36" t="s">
        <v>440</v>
      </c>
      <c r="B20" s="37"/>
      <c r="C20" s="37"/>
      <c r="D20" s="37"/>
      <c r="E20" s="37"/>
      <c r="F20" s="37"/>
    </row>
    <row r="21" spans="1:15">
      <c r="A21" s="36" t="s">
        <v>441</v>
      </c>
      <c r="B21" s="37"/>
      <c r="C21" s="37"/>
      <c r="D21" s="37"/>
      <c r="E21" s="37"/>
      <c r="F21" s="37"/>
    </row>
    <row r="22" spans="1:15">
      <c r="A22" s="36" t="s">
        <v>389</v>
      </c>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5" ht="25" customHeight="1">
      <c r="A29" s="39" t="s">
        <v>786</v>
      </c>
      <c r="B29" s="39">
        <v>16</v>
      </c>
      <c r="C29" s="358">
        <v>7</v>
      </c>
      <c r="D29" s="358"/>
      <c r="E29" s="358" t="s">
        <v>398</v>
      </c>
      <c r="F29" s="358"/>
      <c r="G29" s="358">
        <v>4.5999999999999996</v>
      </c>
      <c r="H29" s="358"/>
      <c r="I29" s="376">
        <v>1</v>
      </c>
      <c r="J29" s="376"/>
      <c r="K29" s="39" t="s">
        <v>97</v>
      </c>
      <c r="L29" s="46">
        <f>G29+2*I29</f>
        <v>6.6</v>
      </c>
      <c r="M29" s="373">
        <v>1.91</v>
      </c>
      <c r="N29" s="373"/>
      <c r="O29" s="43" t="s">
        <v>787</v>
      </c>
    </row>
    <row r="30" spans="1:15" s="144" customFormat="1" ht="25" customHeight="1">
      <c r="A30" s="141" t="s">
        <v>786</v>
      </c>
      <c r="B30" s="141">
        <v>25</v>
      </c>
      <c r="C30" s="381">
        <v>7</v>
      </c>
      <c r="D30" s="381"/>
      <c r="E30" s="381" t="s">
        <v>398</v>
      </c>
      <c r="F30" s="381"/>
      <c r="G30" s="381">
        <v>5.9</v>
      </c>
      <c r="H30" s="381"/>
      <c r="I30" s="382">
        <v>1.2</v>
      </c>
      <c r="J30" s="382"/>
      <c r="K30" s="141" t="s">
        <v>97</v>
      </c>
      <c r="L30" s="142">
        <f>G30+2*I30</f>
        <v>8.3000000000000007</v>
      </c>
      <c r="M30" s="383">
        <v>1.2</v>
      </c>
      <c r="N30" s="383"/>
      <c r="O30" s="143" t="s">
        <v>788</v>
      </c>
    </row>
    <row r="31" spans="1:15" ht="25" customHeight="1">
      <c r="A31" s="39" t="s">
        <v>786</v>
      </c>
      <c r="B31" s="39">
        <v>35</v>
      </c>
      <c r="C31" s="358">
        <v>7</v>
      </c>
      <c r="D31" s="358"/>
      <c r="E31" s="358" t="s">
        <v>398</v>
      </c>
      <c r="F31" s="358"/>
      <c r="G31" s="358">
        <v>6.9</v>
      </c>
      <c r="H31" s="358"/>
      <c r="I31" s="376">
        <v>1.2</v>
      </c>
      <c r="J31" s="376"/>
      <c r="K31" s="39" t="s">
        <v>97</v>
      </c>
      <c r="L31" s="46">
        <f t="shared" ref="L31:L39" si="0">G31+2*I31</f>
        <v>9.3000000000000007</v>
      </c>
      <c r="M31" s="373">
        <v>0.86799999999999999</v>
      </c>
      <c r="N31" s="373"/>
      <c r="O31" s="43" t="s">
        <v>473</v>
      </c>
    </row>
    <row r="32" spans="1:15" s="144" customFormat="1" ht="25" customHeight="1">
      <c r="A32" s="141" t="s">
        <v>786</v>
      </c>
      <c r="B32" s="141">
        <v>50</v>
      </c>
      <c r="C32" s="381">
        <v>7</v>
      </c>
      <c r="D32" s="381"/>
      <c r="E32" s="381" t="s">
        <v>398</v>
      </c>
      <c r="F32" s="381"/>
      <c r="G32" s="381">
        <v>8.1999999999999993</v>
      </c>
      <c r="H32" s="381"/>
      <c r="I32" s="382">
        <v>1.4</v>
      </c>
      <c r="J32" s="382"/>
      <c r="K32" s="141" t="s">
        <v>97</v>
      </c>
      <c r="L32" s="142">
        <f t="shared" si="0"/>
        <v>11</v>
      </c>
      <c r="M32" s="383">
        <v>0.64100000000000001</v>
      </c>
      <c r="N32" s="383"/>
      <c r="O32" s="143" t="s">
        <v>789</v>
      </c>
    </row>
    <row r="33" spans="1:15" ht="25" customHeight="1">
      <c r="A33" s="39" t="s">
        <v>786</v>
      </c>
      <c r="B33" s="39">
        <v>70</v>
      </c>
      <c r="C33" s="358">
        <v>19</v>
      </c>
      <c r="D33" s="358"/>
      <c r="E33" s="358" t="s">
        <v>398</v>
      </c>
      <c r="F33" s="358"/>
      <c r="G33" s="358">
        <v>9.6999999999999993</v>
      </c>
      <c r="H33" s="358"/>
      <c r="I33" s="376">
        <v>1.4</v>
      </c>
      <c r="J33" s="376"/>
      <c r="K33" s="39" t="s">
        <v>97</v>
      </c>
      <c r="L33" s="46">
        <f t="shared" si="0"/>
        <v>12.5</v>
      </c>
      <c r="M33" s="373">
        <v>0.443</v>
      </c>
      <c r="N33" s="373"/>
      <c r="O33" s="43" t="s">
        <v>790</v>
      </c>
    </row>
    <row r="34" spans="1:15" s="144" customFormat="1" ht="25" customHeight="1">
      <c r="A34" s="141" t="s">
        <v>786</v>
      </c>
      <c r="B34" s="141">
        <v>95</v>
      </c>
      <c r="C34" s="381">
        <v>19</v>
      </c>
      <c r="D34" s="381"/>
      <c r="E34" s="381" t="s">
        <v>398</v>
      </c>
      <c r="F34" s="381"/>
      <c r="G34" s="381">
        <v>11.4</v>
      </c>
      <c r="H34" s="381"/>
      <c r="I34" s="382">
        <v>1.6</v>
      </c>
      <c r="J34" s="382"/>
      <c r="K34" s="141" t="s">
        <v>97</v>
      </c>
      <c r="L34" s="142">
        <f t="shared" si="0"/>
        <v>14.600000000000001</v>
      </c>
      <c r="M34" s="383">
        <v>0.32</v>
      </c>
      <c r="N34" s="383"/>
      <c r="O34" s="143" t="s">
        <v>791</v>
      </c>
    </row>
    <row r="35" spans="1:15" ht="25" customHeight="1">
      <c r="A35" s="39" t="s">
        <v>786</v>
      </c>
      <c r="B35" s="39">
        <v>120</v>
      </c>
      <c r="C35" s="358">
        <v>19</v>
      </c>
      <c r="D35" s="358"/>
      <c r="E35" s="358" t="s">
        <v>398</v>
      </c>
      <c r="F35" s="358"/>
      <c r="G35" s="358">
        <v>12.8</v>
      </c>
      <c r="H35" s="358"/>
      <c r="I35" s="376">
        <v>1.6</v>
      </c>
      <c r="J35" s="376"/>
      <c r="K35" s="39" t="s">
        <v>97</v>
      </c>
      <c r="L35" s="46">
        <f t="shared" si="0"/>
        <v>16</v>
      </c>
      <c r="M35" s="373">
        <v>0.253</v>
      </c>
      <c r="N35" s="373"/>
      <c r="O35" s="43" t="s">
        <v>792</v>
      </c>
    </row>
    <row r="36" spans="1:15" s="144" customFormat="1" ht="25" customHeight="1">
      <c r="A36" s="141" t="s">
        <v>786</v>
      </c>
      <c r="B36" s="141">
        <v>150</v>
      </c>
      <c r="C36" s="381">
        <v>37</v>
      </c>
      <c r="D36" s="381"/>
      <c r="E36" s="381" t="s">
        <v>398</v>
      </c>
      <c r="F36" s="381"/>
      <c r="G36" s="381">
        <v>14.2</v>
      </c>
      <c r="H36" s="381"/>
      <c r="I36" s="382">
        <v>1.8</v>
      </c>
      <c r="J36" s="382"/>
      <c r="K36" s="141" t="s">
        <v>97</v>
      </c>
      <c r="L36" s="142">
        <f t="shared" si="0"/>
        <v>17.8</v>
      </c>
      <c r="M36" s="383">
        <v>0.20599999999999999</v>
      </c>
      <c r="N36" s="383"/>
      <c r="O36" s="143" t="s">
        <v>793</v>
      </c>
    </row>
    <row r="37" spans="1:15" ht="25" customHeight="1">
      <c r="A37" s="39" t="s">
        <v>786</v>
      </c>
      <c r="B37" s="39">
        <v>185</v>
      </c>
      <c r="C37" s="358">
        <v>37</v>
      </c>
      <c r="D37" s="358"/>
      <c r="E37" s="358" t="s">
        <v>398</v>
      </c>
      <c r="F37" s="358"/>
      <c r="G37" s="358">
        <v>15.8</v>
      </c>
      <c r="H37" s="358"/>
      <c r="I37" s="376">
        <v>2</v>
      </c>
      <c r="J37" s="376"/>
      <c r="K37" s="39" t="s">
        <v>97</v>
      </c>
      <c r="L37" s="46">
        <f t="shared" si="0"/>
        <v>19.8</v>
      </c>
      <c r="M37" s="373">
        <v>0.16400000000000001</v>
      </c>
      <c r="N37" s="373"/>
      <c r="O37" s="43" t="s">
        <v>794</v>
      </c>
    </row>
    <row r="38" spans="1:15" s="144" customFormat="1" ht="25" customHeight="1">
      <c r="A38" s="141" t="s">
        <v>786</v>
      </c>
      <c r="B38" s="141">
        <v>240</v>
      </c>
      <c r="C38" s="381">
        <v>37</v>
      </c>
      <c r="D38" s="381"/>
      <c r="E38" s="381" t="s">
        <v>398</v>
      </c>
      <c r="F38" s="381"/>
      <c r="G38" s="381">
        <v>18.100000000000001</v>
      </c>
      <c r="H38" s="381"/>
      <c r="I38" s="382">
        <v>2.2000000000000002</v>
      </c>
      <c r="J38" s="382"/>
      <c r="K38" s="141" t="s">
        <v>97</v>
      </c>
      <c r="L38" s="142">
        <f t="shared" si="0"/>
        <v>22.5</v>
      </c>
      <c r="M38" s="383">
        <v>0.125</v>
      </c>
      <c r="N38" s="383"/>
      <c r="O38" s="143" t="s">
        <v>795</v>
      </c>
    </row>
    <row r="39" spans="1:15" ht="25" customHeight="1">
      <c r="A39" s="39" t="s">
        <v>786</v>
      </c>
      <c r="B39" s="39">
        <v>300</v>
      </c>
      <c r="C39" s="358">
        <v>37</v>
      </c>
      <c r="D39" s="358"/>
      <c r="E39" s="358" t="s">
        <v>398</v>
      </c>
      <c r="F39" s="358"/>
      <c r="G39" s="358">
        <v>20.399999999999999</v>
      </c>
      <c r="H39" s="358"/>
      <c r="I39" s="376">
        <v>2.4</v>
      </c>
      <c r="J39" s="376"/>
      <c r="K39" s="39" t="s">
        <v>97</v>
      </c>
      <c r="L39" s="46">
        <f t="shared" si="0"/>
        <v>25.2</v>
      </c>
      <c r="M39" s="373">
        <v>0.1</v>
      </c>
      <c r="N39" s="373"/>
      <c r="O39" s="43" t="s">
        <v>796</v>
      </c>
    </row>
    <row r="69" spans="1:15" ht="30" customHeight="1">
      <c r="A69" s="12"/>
      <c r="B69" s="13" t="s">
        <v>7</v>
      </c>
      <c r="C69" s="14"/>
      <c r="D69" s="14"/>
      <c r="E69" s="14"/>
      <c r="F69" s="14"/>
      <c r="G69" s="14"/>
      <c r="H69" s="14"/>
      <c r="I69" s="14"/>
      <c r="J69" s="14"/>
      <c r="K69" s="14"/>
      <c r="L69" s="14"/>
      <c r="M69" s="14"/>
      <c r="N69" s="14"/>
      <c r="O69" s="16">
        <v>49</v>
      </c>
    </row>
  </sheetData>
  <mergeCells count="71">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s>
  <hyperlinks>
    <hyperlink ref="B69" r:id="rId1" tooltip="http://www.Z43-cable.vn" xr:uid="{00000000-0004-0000-2D00-000000000000}"/>
  </hyperlinks>
  <pageMargins left="0.47222222222222199" right="0.47222222222222199" top="0.118055555555556" bottom="5.9027777777777797E-2" header="0" footer="0"/>
  <pageSetup paperSize="9" scale="65" orientation="portrait" r:id="rId2"/>
  <colBreaks count="1" manualBreakCount="1">
    <brk id="15" max="76" man="1"/>
  </colBreaks>
  <drawing r:id="rId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Q71"/>
  <sheetViews>
    <sheetView topLeftCell="A19" zoomScale="115" zoomScaleNormal="115" zoomScaleSheetLayoutView="115" workbookViewId="0">
      <selection activeCell="G27" sqref="G27:H33"/>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797</v>
      </c>
      <c r="B1" s="17"/>
      <c r="C1" s="17"/>
      <c r="D1" s="17"/>
      <c r="E1" s="17"/>
      <c r="F1" s="17"/>
      <c r="H1" s="179" t="s">
        <v>1</v>
      </c>
      <c r="I1" s="179"/>
      <c r="J1" s="179"/>
      <c r="K1" s="179"/>
      <c r="L1" s="179"/>
      <c r="M1" s="179"/>
      <c r="N1" s="179"/>
    </row>
    <row r="2" spans="1:15" s="1" customFormat="1" ht="45" customHeight="1">
      <c r="A2" s="364" t="s">
        <v>798</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799</v>
      </c>
      <c r="B4" s="31"/>
      <c r="C4" s="31"/>
      <c r="D4" s="31"/>
      <c r="E4" s="31"/>
      <c r="F4" s="31"/>
      <c r="G4" s="32"/>
      <c r="H4" s="32"/>
      <c r="I4" s="32"/>
      <c r="J4" s="32"/>
      <c r="K4" s="32"/>
      <c r="L4" s="32"/>
      <c r="M4" s="32"/>
      <c r="N4" s="32"/>
      <c r="O4" s="32"/>
    </row>
    <row r="5" spans="1:15">
      <c r="A5" s="22"/>
      <c r="B5" s="22"/>
      <c r="C5" s="22"/>
      <c r="D5" s="22"/>
      <c r="E5" s="22"/>
      <c r="F5" s="22"/>
    </row>
    <row r="6" spans="1:15" ht="15">
      <c r="A6" s="4" t="s">
        <v>800</v>
      </c>
      <c r="B6" s="33"/>
      <c r="C6" s="33"/>
      <c r="D6" s="33"/>
      <c r="E6" s="33"/>
      <c r="F6" s="33"/>
      <c r="K6"/>
    </row>
    <row r="7" spans="1:15">
      <c r="A7" s="2" t="s">
        <v>1274</v>
      </c>
      <c r="B7" s="34"/>
      <c r="C7" s="34"/>
      <c r="D7" s="34"/>
      <c r="E7" s="34"/>
      <c r="F7" s="34"/>
    </row>
    <row r="8" spans="1:15">
      <c r="A8" s="2" t="s">
        <v>1275</v>
      </c>
      <c r="B8" s="34"/>
      <c r="C8" s="34"/>
      <c r="D8" s="34"/>
      <c r="E8" s="34"/>
      <c r="F8" s="34"/>
    </row>
    <row r="9" spans="1:15">
      <c r="B9" s="34"/>
      <c r="C9" s="34"/>
      <c r="D9" s="34"/>
      <c r="E9" s="34"/>
      <c r="F9" s="34"/>
    </row>
    <row r="10" spans="1:15">
      <c r="B10" s="34"/>
      <c r="C10" s="34"/>
      <c r="D10" s="34"/>
      <c r="E10" s="34"/>
      <c r="F10" s="34"/>
    </row>
    <row r="12" spans="1:15" s="1" customFormat="1" ht="15.5">
      <c r="A12" s="4" t="s">
        <v>1277</v>
      </c>
      <c r="B12" s="4"/>
      <c r="C12" s="4"/>
      <c r="D12" s="4"/>
      <c r="E12" s="4"/>
      <c r="F12" s="4"/>
    </row>
    <row r="13" spans="1:15">
      <c r="A13" s="2" t="s">
        <v>801</v>
      </c>
      <c r="B13" s="34"/>
      <c r="C13" s="34"/>
      <c r="D13" s="34"/>
      <c r="E13" s="34"/>
      <c r="F13" s="34"/>
      <c r="G13" s="35"/>
      <c r="H13" s="35"/>
      <c r="I13" s="35"/>
      <c r="J13" s="35"/>
      <c r="K13" s="35"/>
      <c r="L13" s="35"/>
    </row>
    <row r="14" spans="1:15">
      <c r="A14" s="135" t="s">
        <v>1280</v>
      </c>
      <c r="B14" s="34"/>
      <c r="C14" s="34"/>
      <c r="D14" s="34"/>
      <c r="E14" s="34"/>
      <c r="F14" s="34"/>
      <c r="G14" s="35"/>
      <c r="H14" s="35"/>
      <c r="I14" s="35"/>
      <c r="J14" s="35"/>
      <c r="K14" s="35"/>
      <c r="L14" s="35"/>
    </row>
    <row r="16" spans="1:15" ht="15">
      <c r="A16" s="4" t="s">
        <v>176</v>
      </c>
      <c r="B16" s="33"/>
      <c r="C16" s="33"/>
      <c r="D16" s="33"/>
      <c r="E16" s="33"/>
      <c r="F16" s="33"/>
    </row>
    <row r="17" spans="1:17">
      <c r="A17" s="36" t="s">
        <v>456</v>
      </c>
      <c r="B17" s="37"/>
      <c r="C17" s="37"/>
      <c r="D17" s="37"/>
      <c r="E17" s="37"/>
      <c r="F17" s="37"/>
      <c r="K17" s="384" t="s">
        <v>1276</v>
      </c>
      <c r="L17" s="384"/>
      <c r="M17" s="384"/>
      <c r="N17" s="384"/>
      <c r="O17" s="384"/>
    </row>
    <row r="18" spans="1:17">
      <c r="A18" s="36" t="s">
        <v>497</v>
      </c>
      <c r="B18" s="37"/>
      <c r="C18" s="37"/>
      <c r="D18" s="37"/>
      <c r="E18" s="37"/>
      <c r="F18" s="37"/>
    </row>
    <row r="19" spans="1:17">
      <c r="A19" s="36" t="s">
        <v>498</v>
      </c>
      <c r="B19" s="37"/>
      <c r="C19" s="37"/>
      <c r="D19" s="37"/>
      <c r="E19" s="37"/>
      <c r="F19" s="37"/>
    </row>
    <row r="20" spans="1:17">
      <c r="A20" s="36" t="s">
        <v>389</v>
      </c>
      <c r="B20" s="37"/>
      <c r="C20" s="37"/>
      <c r="D20" s="37"/>
      <c r="E20" s="37"/>
      <c r="F20" s="37"/>
    </row>
    <row r="22" spans="1:17" ht="15">
      <c r="A22" s="4" t="s">
        <v>182</v>
      </c>
      <c r="B22" s="33"/>
      <c r="C22" s="33"/>
      <c r="D22" s="33"/>
      <c r="E22" s="33"/>
      <c r="F22" s="33"/>
    </row>
    <row r="24" spans="1:17" ht="42" customHeight="1">
      <c r="A24" s="193" t="s">
        <v>183</v>
      </c>
      <c r="B24" s="193"/>
      <c r="C24" s="193" t="s">
        <v>184</v>
      </c>
      <c r="D24" s="193"/>
      <c r="E24" s="193"/>
      <c r="F24" s="193"/>
      <c r="G24" s="193" t="s">
        <v>186</v>
      </c>
      <c r="H24" s="193"/>
      <c r="I24" s="193" t="s">
        <v>187</v>
      </c>
      <c r="J24" s="193"/>
      <c r="K24" s="193" t="s">
        <v>802</v>
      </c>
      <c r="L24" s="193" t="s">
        <v>189</v>
      </c>
      <c r="M24" s="193" t="s">
        <v>190</v>
      </c>
      <c r="N24" s="193"/>
      <c r="O24" s="193" t="s">
        <v>191</v>
      </c>
      <c r="Q24" s="193" t="s">
        <v>189</v>
      </c>
    </row>
    <row r="25" spans="1:17" ht="30" customHeight="1">
      <c r="A25" s="193"/>
      <c r="B25" s="193"/>
      <c r="C25" s="193" t="s">
        <v>240</v>
      </c>
      <c r="D25" s="193"/>
      <c r="E25" s="193"/>
      <c r="F25" s="193"/>
      <c r="G25" s="193"/>
      <c r="H25" s="193"/>
      <c r="I25" s="193"/>
      <c r="J25" s="193"/>
      <c r="K25" s="193"/>
      <c r="L25" s="193"/>
      <c r="M25" s="193"/>
      <c r="N25" s="193"/>
      <c r="O25" s="193"/>
      <c r="Q25" s="193"/>
    </row>
    <row r="26" spans="1:17">
      <c r="A26" s="38" t="s">
        <v>192</v>
      </c>
      <c r="B26" s="38" t="s">
        <v>193</v>
      </c>
      <c r="C26" s="193" t="s">
        <v>194</v>
      </c>
      <c r="D26" s="193"/>
      <c r="E26" s="193" t="s">
        <v>196</v>
      </c>
      <c r="F26" s="365"/>
      <c r="G26" s="193" t="s">
        <v>196</v>
      </c>
      <c r="H26" s="193"/>
      <c r="I26" s="193" t="s">
        <v>196</v>
      </c>
      <c r="J26" s="193"/>
      <c r="K26" s="38" t="s">
        <v>392</v>
      </c>
      <c r="L26" s="38" t="s">
        <v>196</v>
      </c>
      <c r="M26" s="193" t="s">
        <v>197</v>
      </c>
      <c r="N26" s="193"/>
      <c r="O26" s="38" t="s">
        <v>198</v>
      </c>
      <c r="Q26" s="2" t="s">
        <v>1270</v>
      </c>
    </row>
    <row r="27" spans="1:17" ht="25" customHeight="1">
      <c r="A27" s="39" t="s">
        <v>803</v>
      </c>
      <c r="B27" s="39">
        <v>16</v>
      </c>
      <c r="C27" s="358">
        <v>7</v>
      </c>
      <c r="D27" s="358"/>
      <c r="E27" s="358" t="s">
        <v>398</v>
      </c>
      <c r="F27" s="358"/>
      <c r="G27" s="358">
        <v>4.5999999999999996</v>
      </c>
      <c r="H27" s="358"/>
      <c r="I27" s="376">
        <v>1.3</v>
      </c>
      <c r="J27" s="376"/>
      <c r="K27" s="39">
        <v>2200</v>
      </c>
      <c r="L27" s="48">
        <v>14.8</v>
      </c>
      <c r="M27" s="358">
        <v>1.91</v>
      </c>
      <c r="N27" s="358"/>
      <c r="O27" s="43">
        <v>135</v>
      </c>
      <c r="Q27" s="2">
        <f>(G27+I27*2)*2</f>
        <v>14.399999999999999</v>
      </c>
    </row>
    <row r="28" spans="1:17" ht="25" customHeight="1">
      <c r="A28" s="41" t="s">
        <v>803</v>
      </c>
      <c r="B28" s="41">
        <v>25</v>
      </c>
      <c r="C28" s="360">
        <v>7</v>
      </c>
      <c r="D28" s="360"/>
      <c r="E28" s="360" t="s">
        <v>398</v>
      </c>
      <c r="F28" s="360"/>
      <c r="G28" s="360">
        <v>5.9</v>
      </c>
      <c r="H28" s="360"/>
      <c r="I28" s="375">
        <v>1.3</v>
      </c>
      <c r="J28" s="375"/>
      <c r="K28" s="41">
        <v>3500</v>
      </c>
      <c r="L28" s="47">
        <v>17.600000000000001</v>
      </c>
      <c r="M28" s="360">
        <v>1.2</v>
      </c>
      <c r="N28" s="360"/>
      <c r="O28" s="44">
        <v>191</v>
      </c>
      <c r="Q28" s="131">
        <f t="shared" ref="Q28:Q33" si="0">(G28+I28*2)*2</f>
        <v>17</v>
      </c>
    </row>
    <row r="29" spans="1:17" ht="25" customHeight="1">
      <c r="A29" s="39" t="s">
        <v>803</v>
      </c>
      <c r="B29" s="39">
        <v>35</v>
      </c>
      <c r="C29" s="358">
        <v>7</v>
      </c>
      <c r="D29" s="358"/>
      <c r="E29" s="358" t="s">
        <v>398</v>
      </c>
      <c r="F29" s="358"/>
      <c r="G29" s="358">
        <v>6.9</v>
      </c>
      <c r="H29" s="358"/>
      <c r="I29" s="376">
        <v>1.3</v>
      </c>
      <c r="J29" s="376"/>
      <c r="K29" s="39">
        <v>4900</v>
      </c>
      <c r="L29" s="48">
        <v>19.600000000000001</v>
      </c>
      <c r="M29" s="358">
        <v>0.86799999999999999</v>
      </c>
      <c r="N29" s="358"/>
      <c r="O29" s="43">
        <v>251</v>
      </c>
      <c r="Q29" s="131">
        <f t="shared" si="0"/>
        <v>19</v>
      </c>
    </row>
    <row r="30" spans="1:17" ht="25" customHeight="1">
      <c r="A30" s="41" t="s">
        <v>803</v>
      </c>
      <c r="B30" s="41">
        <v>50</v>
      </c>
      <c r="C30" s="360">
        <v>7</v>
      </c>
      <c r="D30" s="360"/>
      <c r="E30" s="360" t="s">
        <v>398</v>
      </c>
      <c r="F30" s="360"/>
      <c r="G30" s="360">
        <v>8.1999999999999993</v>
      </c>
      <c r="H30" s="360"/>
      <c r="I30" s="375">
        <v>1.5</v>
      </c>
      <c r="J30" s="375"/>
      <c r="K30" s="41">
        <v>7000</v>
      </c>
      <c r="L30" s="47">
        <v>22.8</v>
      </c>
      <c r="M30" s="360">
        <v>0.64100000000000001</v>
      </c>
      <c r="N30" s="360"/>
      <c r="O30" s="44">
        <v>345</v>
      </c>
      <c r="Q30" s="2">
        <f t="shared" si="0"/>
        <v>22.4</v>
      </c>
    </row>
    <row r="31" spans="1:17" ht="25" customHeight="1">
      <c r="A31" s="39" t="s">
        <v>803</v>
      </c>
      <c r="B31" s="39">
        <v>70</v>
      </c>
      <c r="C31" s="358">
        <v>19</v>
      </c>
      <c r="D31" s="358"/>
      <c r="E31" s="358" t="s">
        <v>398</v>
      </c>
      <c r="F31" s="358"/>
      <c r="G31" s="358">
        <v>9.6999999999999993</v>
      </c>
      <c r="H31" s="358"/>
      <c r="I31" s="376">
        <v>1.5</v>
      </c>
      <c r="J31" s="376"/>
      <c r="K31" s="39">
        <v>9800</v>
      </c>
      <c r="L31" s="48">
        <v>26.2</v>
      </c>
      <c r="M31" s="358">
        <v>0.443</v>
      </c>
      <c r="N31" s="358"/>
      <c r="O31" s="43">
        <v>495</v>
      </c>
      <c r="Q31" s="2">
        <f t="shared" si="0"/>
        <v>25.4</v>
      </c>
    </row>
    <row r="32" spans="1:17" ht="25" customHeight="1">
      <c r="A32" s="41" t="s">
        <v>803</v>
      </c>
      <c r="B32" s="41">
        <v>95</v>
      </c>
      <c r="C32" s="360">
        <v>19</v>
      </c>
      <c r="D32" s="360"/>
      <c r="E32" s="360" t="s">
        <v>398</v>
      </c>
      <c r="F32" s="360"/>
      <c r="G32" s="360">
        <v>11.4</v>
      </c>
      <c r="H32" s="360"/>
      <c r="I32" s="375">
        <v>1.7</v>
      </c>
      <c r="J32" s="375"/>
      <c r="K32" s="41">
        <v>13300</v>
      </c>
      <c r="L32" s="47">
        <v>30.4</v>
      </c>
      <c r="M32" s="360">
        <v>0.32</v>
      </c>
      <c r="N32" s="360"/>
      <c r="O32" s="44">
        <v>649</v>
      </c>
      <c r="Q32" s="2">
        <f t="shared" si="0"/>
        <v>29.6</v>
      </c>
    </row>
    <row r="33" spans="1:17" ht="25" customHeight="1">
      <c r="A33" s="39" t="s">
        <v>803</v>
      </c>
      <c r="B33" s="39">
        <v>120</v>
      </c>
      <c r="C33" s="358">
        <v>19</v>
      </c>
      <c r="D33" s="358"/>
      <c r="E33" s="358" t="s">
        <v>398</v>
      </c>
      <c r="F33" s="358"/>
      <c r="G33" s="358">
        <v>12.8</v>
      </c>
      <c r="H33" s="358"/>
      <c r="I33" s="376">
        <v>1.7</v>
      </c>
      <c r="J33" s="376"/>
      <c r="K33" s="39">
        <v>16800</v>
      </c>
      <c r="L33" s="48">
        <v>33.4</v>
      </c>
      <c r="M33" s="358">
        <v>0.253</v>
      </c>
      <c r="N33" s="358"/>
      <c r="O33" s="43">
        <v>803</v>
      </c>
      <c r="Q33" s="2">
        <f t="shared" si="0"/>
        <v>32.4</v>
      </c>
    </row>
    <row r="71" spans="1:15" ht="30" customHeight="1">
      <c r="A71" s="12"/>
      <c r="B71" s="13" t="s">
        <v>7</v>
      </c>
      <c r="C71" s="14"/>
      <c r="D71" s="14"/>
      <c r="E71" s="14"/>
      <c r="F71" s="14"/>
      <c r="G71" s="14"/>
      <c r="H71" s="14"/>
      <c r="I71" s="14"/>
      <c r="J71" s="14"/>
      <c r="K71" s="14"/>
      <c r="L71" s="14"/>
      <c r="M71" s="14"/>
      <c r="N71" s="14"/>
      <c r="O71" s="16">
        <v>50</v>
      </c>
    </row>
  </sheetData>
  <mergeCells count="53">
    <mergeCell ref="H1:N1"/>
    <mergeCell ref="A2:O2"/>
    <mergeCell ref="C24:F24"/>
    <mergeCell ref="C25:F25"/>
    <mergeCell ref="C26:D26"/>
    <mergeCell ref="E26:F26"/>
    <mergeCell ref="G26:H26"/>
    <mergeCell ref="I26:J26"/>
    <mergeCell ref="M26:N26"/>
    <mergeCell ref="K24:K25"/>
    <mergeCell ref="L24:L25"/>
    <mergeCell ref="O24:O25"/>
    <mergeCell ref="A24:B25"/>
    <mergeCell ref="G24:H25"/>
    <mergeCell ref="I24:J25"/>
    <mergeCell ref="M24:N25"/>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M31:N31"/>
    <mergeCell ref="C30:D30"/>
    <mergeCell ref="E30:F30"/>
    <mergeCell ref="G30:H30"/>
    <mergeCell ref="I30:J30"/>
    <mergeCell ref="M30:N30"/>
    <mergeCell ref="Q24:Q25"/>
    <mergeCell ref="K17:O17"/>
    <mergeCell ref="C33:D33"/>
    <mergeCell ref="E33:F33"/>
    <mergeCell ref="G33:H33"/>
    <mergeCell ref="I33:J33"/>
    <mergeCell ref="M33:N33"/>
    <mergeCell ref="C32:D32"/>
    <mergeCell ref="E32:F32"/>
    <mergeCell ref="G32:H32"/>
    <mergeCell ref="I32:J32"/>
    <mergeCell ref="M32:N32"/>
    <mergeCell ref="C31:D31"/>
    <mergeCell ref="E31:F31"/>
    <mergeCell ref="G31:H31"/>
    <mergeCell ref="I31:J31"/>
  </mergeCells>
  <hyperlinks>
    <hyperlink ref="B71" r:id="rId1" tooltip="http://www.Z43-cable.vn" xr:uid="{00000000-0004-0000-2E00-000000000000}"/>
  </hyperlinks>
  <pageMargins left="0.47222222222222199" right="0.47222222222222199" top="0.118055555555556" bottom="5.9027777777777797E-2" header="0" footer="0"/>
  <pageSetup paperSize="9" scale="65" orientation="portrait" r:id="rId2"/>
  <colBreaks count="1" manualBreakCount="1">
    <brk id="15" max="82" man="1"/>
  </colBreaks>
  <drawing r:id="rId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Q71"/>
  <sheetViews>
    <sheetView zoomScale="115" zoomScaleNormal="115" zoomScaleSheetLayoutView="115" workbookViewId="0">
      <selection activeCell="A16" sqref="A16"/>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804</v>
      </c>
      <c r="B1" s="17"/>
      <c r="C1" s="17"/>
      <c r="D1" s="17"/>
      <c r="E1" s="17"/>
      <c r="F1" s="17"/>
      <c r="H1" s="179" t="s">
        <v>1</v>
      </c>
      <c r="I1" s="179"/>
      <c r="J1" s="179"/>
      <c r="K1" s="179"/>
      <c r="L1" s="179"/>
      <c r="M1" s="179"/>
      <c r="N1" s="179"/>
    </row>
    <row r="2" spans="1:15" s="1" customFormat="1" ht="45" customHeight="1">
      <c r="A2" s="364" t="s">
        <v>805</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799</v>
      </c>
      <c r="B4" s="31"/>
      <c r="C4" s="31"/>
      <c r="D4" s="31"/>
      <c r="E4" s="31"/>
      <c r="F4" s="31"/>
      <c r="G4" s="32"/>
      <c r="H4" s="32"/>
      <c r="I4" s="32"/>
      <c r="J4" s="32"/>
      <c r="K4" s="32"/>
      <c r="L4" s="32"/>
      <c r="M4" s="32"/>
      <c r="N4" s="32"/>
      <c r="O4" s="32"/>
    </row>
    <row r="5" spans="1:15">
      <c r="A5" s="22"/>
      <c r="B5" s="22"/>
      <c r="C5" s="22"/>
      <c r="D5" s="22"/>
      <c r="E5" s="22"/>
      <c r="F5" s="22"/>
    </row>
    <row r="6" spans="1:15" ht="15">
      <c r="A6" s="4" t="s">
        <v>800</v>
      </c>
      <c r="B6" s="33"/>
      <c r="C6" s="33"/>
      <c r="D6" s="33"/>
      <c r="E6" s="33"/>
      <c r="F6" s="33"/>
    </row>
    <row r="7" spans="1:15">
      <c r="A7" s="135" t="s">
        <v>1279</v>
      </c>
      <c r="B7" s="34"/>
      <c r="C7" s="34"/>
      <c r="D7" s="34"/>
      <c r="E7" s="34"/>
      <c r="F7" s="34"/>
    </row>
    <row r="8" spans="1:15">
      <c r="A8" s="135" t="s">
        <v>1275</v>
      </c>
      <c r="B8" s="34"/>
      <c r="C8" s="34"/>
      <c r="D8" s="34"/>
      <c r="E8" s="34"/>
      <c r="F8" s="34"/>
    </row>
    <row r="9" spans="1:15">
      <c r="B9" s="34"/>
      <c r="C9" s="34"/>
      <c r="D9" s="34"/>
      <c r="E9" s="34"/>
      <c r="F9" s="34"/>
    </row>
    <row r="10" spans="1:15">
      <c r="B10" s="34"/>
      <c r="C10" s="34"/>
      <c r="D10" s="34"/>
      <c r="E10" s="34"/>
      <c r="F10" s="34"/>
      <c r="K10" s="385" t="s">
        <v>1278</v>
      </c>
      <c r="L10" s="386"/>
      <c r="M10" s="386"/>
      <c r="N10" s="386"/>
      <c r="O10" s="386"/>
    </row>
    <row r="12" spans="1:15" s="1" customFormat="1" ht="15.5">
      <c r="A12" s="136" t="s">
        <v>1277</v>
      </c>
      <c r="B12" s="4"/>
      <c r="C12" s="4"/>
      <c r="D12" s="4"/>
      <c r="E12" s="4"/>
      <c r="F12" s="4"/>
    </row>
    <row r="13" spans="1:15">
      <c r="A13" s="2" t="s">
        <v>806</v>
      </c>
      <c r="B13" s="34"/>
      <c r="C13" s="34"/>
      <c r="D13" s="34"/>
      <c r="E13" s="34"/>
      <c r="F13" s="34"/>
      <c r="G13" s="35"/>
      <c r="H13" s="35"/>
      <c r="I13" s="35"/>
      <c r="J13" s="35"/>
      <c r="K13" s="35"/>
      <c r="L13" s="35"/>
    </row>
    <row r="14" spans="1:15">
      <c r="A14" s="2" t="s">
        <v>807</v>
      </c>
      <c r="B14" s="34"/>
      <c r="C14" s="34"/>
      <c r="D14" s="34"/>
      <c r="E14" s="34"/>
      <c r="F14" s="34"/>
      <c r="G14" s="35"/>
      <c r="H14" s="35"/>
      <c r="I14" s="35"/>
      <c r="J14" s="35"/>
      <c r="K14" s="35"/>
      <c r="L14" s="35"/>
    </row>
    <row r="15" spans="1:15">
      <c r="A15" s="135" t="s">
        <v>1280</v>
      </c>
    </row>
    <row r="17" spans="1:17" ht="15">
      <c r="A17" s="4" t="s">
        <v>176</v>
      </c>
      <c r="B17" s="33"/>
      <c r="C17" s="33"/>
      <c r="D17" s="33"/>
      <c r="E17" s="33"/>
      <c r="F17" s="33"/>
    </row>
    <row r="18" spans="1:17">
      <c r="A18" s="36" t="s">
        <v>456</v>
      </c>
      <c r="B18" s="37"/>
      <c r="C18" s="37"/>
      <c r="D18" s="37"/>
      <c r="E18" s="37"/>
      <c r="F18" s="37"/>
    </row>
    <row r="19" spans="1:17">
      <c r="A19" s="36" t="s">
        <v>497</v>
      </c>
      <c r="B19" s="37"/>
      <c r="C19" s="37"/>
      <c r="D19" s="37"/>
      <c r="E19" s="37"/>
      <c r="F19" s="37"/>
    </row>
    <row r="20" spans="1:17">
      <c r="A20" s="36" t="s">
        <v>498</v>
      </c>
      <c r="B20" s="37"/>
      <c r="C20" s="37"/>
      <c r="D20" s="37"/>
      <c r="E20" s="37"/>
      <c r="F20" s="37"/>
    </row>
    <row r="21" spans="1:17">
      <c r="A21" s="36" t="s">
        <v>389</v>
      </c>
      <c r="B21" s="37"/>
      <c r="C21" s="37"/>
      <c r="D21" s="37"/>
      <c r="E21" s="37"/>
      <c r="F21" s="37"/>
    </row>
    <row r="22" spans="1:17">
      <c r="A22" s="36"/>
      <c r="B22" s="37"/>
      <c r="C22" s="37"/>
      <c r="D22" s="37"/>
      <c r="E22" s="37"/>
      <c r="F22" s="37"/>
    </row>
    <row r="23" spans="1:17" ht="15">
      <c r="A23" s="4" t="s">
        <v>182</v>
      </c>
      <c r="B23" s="33"/>
      <c r="C23" s="33"/>
      <c r="D23" s="33"/>
      <c r="E23" s="33"/>
      <c r="F23" s="33"/>
    </row>
    <row r="25" spans="1:17" ht="42" customHeight="1">
      <c r="A25" s="193" t="s">
        <v>183</v>
      </c>
      <c r="B25" s="193"/>
      <c r="C25" s="193" t="s">
        <v>184</v>
      </c>
      <c r="D25" s="193"/>
      <c r="E25" s="193"/>
      <c r="F25" s="193"/>
      <c r="G25" s="193" t="s">
        <v>186</v>
      </c>
      <c r="H25" s="193"/>
      <c r="I25" s="193" t="s">
        <v>187</v>
      </c>
      <c r="J25" s="193"/>
      <c r="K25" s="193" t="s">
        <v>802</v>
      </c>
      <c r="L25" s="193" t="s">
        <v>189</v>
      </c>
      <c r="M25" s="193" t="s">
        <v>190</v>
      </c>
      <c r="N25" s="193"/>
      <c r="O25" s="193" t="s">
        <v>191</v>
      </c>
      <c r="Q25" s="193" t="s">
        <v>189</v>
      </c>
    </row>
    <row r="26" spans="1:17" ht="30" customHeight="1">
      <c r="A26" s="193"/>
      <c r="B26" s="193"/>
      <c r="C26" s="193" t="s">
        <v>240</v>
      </c>
      <c r="D26" s="193"/>
      <c r="E26" s="193"/>
      <c r="F26" s="193"/>
      <c r="G26" s="193"/>
      <c r="H26" s="193"/>
      <c r="I26" s="193"/>
      <c r="J26" s="193"/>
      <c r="K26" s="193"/>
      <c r="L26" s="193"/>
      <c r="M26" s="193"/>
      <c r="N26" s="193"/>
      <c r="O26" s="193"/>
      <c r="Q26" s="193"/>
    </row>
    <row r="27" spans="1:17">
      <c r="A27" s="38" t="s">
        <v>192</v>
      </c>
      <c r="B27" s="38" t="s">
        <v>193</v>
      </c>
      <c r="C27" s="193" t="s">
        <v>194</v>
      </c>
      <c r="D27" s="193"/>
      <c r="E27" s="193" t="s">
        <v>196</v>
      </c>
      <c r="F27" s="365"/>
      <c r="G27" s="193" t="s">
        <v>196</v>
      </c>
      <c r="H27" s="193"/>
      <c r="I27" s="193" t="s">
        <v>196</v>
      </c>
      <c r="J27" s="193"/>
      <c r="K27" s="38" t="s">
        <v>392</v>
      </c>
      <c r="L27" s="38" t="s">
        <v>196</v>
      </c>
      <c r="M27" s="193" t="s">
        <v>197</v>
      </c>
      <c r="N27" s="193"/>
      <c r="O27" s="38" t="s">
        <v>198</v>
      </c>
      <c r="Q27" s="2" t="s">
        <v>1270</v>
      </c>
    </row>
    <row r="28" spans="1:17" ht="25" customHeight="1">
      <c r="A28" s="39" t="s">
        <v>808</v>
      </c>
      <c r="B28" s="39">
        <v>16</v>
      </c>
      <c r="C28" s="358">
        <v>7</v>
      </c>
      <c r="D28" s="358"/>
      <c r="E28" s="358" t="s">
        <v>398</v>
      </c>
      <c r="F28" s="358"/>
      <c r="G28" s="358">
        <v>4.5999999999999996</v>
      </c>
      <c r="H28" s="358"/>
      <c r="I28" s="376">
        <v>1.3</v>
      </c>
      <c r="J28" s="376"/>
      <c r="K28" s="39">
        <v>2200</v>
      </c>
      <c r="L28" s="46">
        <v>16.2</v>
      </c>
      <c r="M28" s="373">
        <v>1.91</v>
      </c>
      <c r="N28" s="373"/>
      <c r="O28" s="59" t="s">
        <v>809</v>
      </c>
      <c r="Q28" s="2">
        <f>(G28+I28*2)*2.16</f>
        <v>15.552</v>
      </c>
    </row>
    <row r="29" spans="1:17" ht="25" customHeight="1">
      <c r="A29" s="41" t="s">
        <v>808</v>
      </c>
      <c r="B29" s="41">
        <v>25</v>
      </c>
      <c r="C29" s="360">
        <v>7</v>
      </c>
      <c r="D29" s="360"/>
      <c r="E29" s="360" t="s">
        <v>398</v>
      </c>
      <c r="F29" s="360"/>
      <c r="G29" s="360">
        <v>5.9</v>
      </c>
      <c r="H29" s="360"/>
      <c r="I29" s="375">
        <v>1.3</v>
      </c>
      <c r="J29" s="375"/>
      <c r="K29" s="41">
        <v>3500</v>
      </c>
      <c r="L29" s="45">
        <v>19.007999999999999</v>
      </c>
      <c r="M29" s="374">
        <v>1.2</v>
      </c>
      <c r="N29" s="374"/>
      <c r="O29" s="60">
        <v>294</v>
      </c>
      <c r="Q29" s="2">
        <f t="shared" ref="Q29:Q35" si="0">(G29+I29*2)*2.16</f>
        <v>18.36</v>
      </c>
    </row>
    <row r="30" spans="1:17" ht="25" customHeight="1">
      <c r="A30" s="39" t="s">
        <v>808</v>
      </c>
      <c r="B30" s="39">
        <v>35</v>
      </c>
      <c r="C30" s="358">
        <v>7</v>
      </c>
      <c r="D30" s="358"/>
      <c r="E30" s="358" t="s">
        <v>398</v>
      </c>
      <c r="F30" s="358"/>
      <c r="G30" s="358">
        <v>6.9</v>
      </c>
      <c r="H30" s="358"/>
      <c r="I30" s="376">
        <v>1.3</v>
      </c>
      <c r="J30" s="376"/>
      <c r="K30" s="39">
        <v>4900</v>
      </c>
      <c r="L30" s="46">
        <v>21.167999999999999</v>
      </c>
      <c r="M30" s="358">
        <v>0.86799999999999999</v>
      </c>
      <c r="N30" s="358"/>
      <c r="O30" s="59" t="s">
        <v>810</v>
      </c>
      <c r="Q30" s="2">
        <f t="shared" si="0"/>
        <v>20.520000000000003</v>
      </c>
    </row>
    <row r="31" spans="1:17" ht="25" customHeight="1">
      <c r="A31" s="41" t="s">
        <v>808</v>
      </c>
      <c r="B31" s="41">
        <v>50</v>
      </c>
      <c r="C31" s="360">
        <v>7</v>
      </c>
      <c r="D31" s="360"/>
      <c r="E31" s="360" t="s">
        <v>398</v>
      </c>
      <c r="F31" s="360"/>
      <c r="G31" s="360">
        <v>8.1999999999999993</v>
      </c>
      <c r="H31" s="360"/>
      <c r="I31" s="375">
        <v>1.5</v>
      </c>
      <c r="J31" s="375"/>
      <c r="K31" s="41">
        <v>7000</v>
      </c>
      <c r="L31" s="45">
        <v>24.84</v>
      </c>
      <c r="M31" s="360">
        <v>0.64100000000000001</v>
      </c>
      <c r="N31" s="360"/>
      <c r="O31" s="60">
        <v>474</v>
      </c>
      <c r="Q31" s="2">
        <f t="shared" si="0"/>
        <v>24.192</v>
      </c>
    </row>
    <row r="32" spans="1:17" ht="25" customHeight="1">
      <c r="A32" s="39" t="s">
        <v>808</v>
      </c>
      <c r="B32" s="39">
        <v>70</v>
      </c>
      <c r="C32" s="358">
        <v>19</v>
      </c>
      <c r="D32" s="358"/>
      <c r="E32" s="358" t="s">
        <v>398</v>
      </c>
      <c r="F32" s="358"/>
      <c r="G32" s="358">
        <v>9.6999999999999993</v>
      </c>
      <c r="H32" s="358"/>
      <c r="I32" s="376">
        <v>1.5</v>
      </c>
      <c r="J32" s="376"/>
      <c r="K32" s="39">
        <v>9800</v>
      </c>
      <c r="L32" s="46">
        <v>28.08</v>
      </c>
      <c r="M32" s="358">
        <v>0.443</v>
      </c>
      <c r="N32" s="358"/>
      <c r="O32" s="59" t="s">
        <v>811</v>
      </c>
      <c r="Q32" s="2">
        <f t="shared" si="0"/>
        <v>27.431999999999999</v>
      </c>
    </row>
    <row r="33" spans="1:17" ht="25" customHeight="1">
      <c r="A33" s="41" t="s">
        <v>808</v>
      </c>
      <c r="B33" s="41">
        <v>95</v>
      </c>
      <c r="C33" s="360">
        <v>19</v>
      </c>
      <c r="D33" s="360"/>
      <c r="E33" s="360" t="s">
        <v>398</v>
      </c>
      <c r="F33" s="360"/>
      <c r="G33" s="360">
        <v>11.4</v>
      </c>
      <c r="H33" s="360"/>
      <c r="I33" s="375">
        <v>1.7</v>
      </c>
      <c r="J33" s="375"/>
      <c r="K33" s="41">
        <v>13300</v>
      </c>
      <c r="L33" s="45">
        <v>32.616</v>
      </c>
      <c r="M33" s="360">
        <v>0.32</v>
      </c>
      <c r="N33" s="360"/>
      <c r="O33" s="60" t="s">
        <v>812</v>
      </c>
      <c r="Q33" s="2">
        <f t="shared" si="0"/>
        <v>31.968000000000004</v>
      </c>
    </row>
    <row r="34" spans="1:17" ht="25" customHeight="1">
      <c r="A34" s="39" t="s">
        <v>808</v>
      </c>
      <c r="B34" s="39">
        <v>120</v>
      </c>
      <c r="C34" s="358">
        <v>19</v>
      </c>
      <c r="D34" s="358"/>
      <c r="E34" s="358" t="s">
        <v>398</v>
      </c>
      <c r="F34" s="358"/>
      <c r="G34" s="358">
        <v>12.8</v>
      </c>
      <c r="H34" s="358"/>
      <c r="I34" s="376">
        <v>1.7</v>
      </c>
      <c r="J34" s="376"/>
      <c r="K34" s="39">
        <v>16800</v>
      </c>
      <c r="L34" s="46">
        <v>35.64</v>
      </c>
      <c r="M34" s="358">
        <v>0.253</v>
      </c>
      <c r="N34" s="358"/>
      <c r="O34" s="59" t="s">
        <v>813</v>
      </c>
      <c r="Q34" s="2">
        <f t="shared" si="0"/>
        <v>34.991999999999997</v>
      </c>
    </row>
    <row r="35" spans="1:17" ht="25" customHeight="1">
      <c r="A35" s="41" t="s">
        <v>808</v>
      </c>
      <c r="B35" s="41">
        <v>150</v>
      </c>
      <c r="C35" s="360">
        <v>19</v>
      </c>
      <c r="D35" s="360"/>
      <c r="E35" s="360" t="s">
        <v>398</v>
      </c>
      <c r="F35" s="360"/>
      <c r="G35" s="360">
        <v>14.2</v>
      </c>
      <c r="H35" s="360"/>
      <c r="I35" s="375">
        <v>1.7</v>
      </c>
      <c r="J35" s="375"/>
      <c r="K35" s="41">
        <v>21000</v>
      </c>
      <c r="L35" s="45">
        <v>38.664000000000001</v>
      </c>
      <c r="M35" s="360">
        <v>0.20599999999999999</v>
      </c>
      <c r="N35" s="360"/>
      <c r="O35" s="60">
        <v>1455</v>
      </c>
      <c r="Q35" s="2">
        <f t="shared" si="0"/>
        <v>38.015999999999998</v>
      </c>
    </row>
    <row r="71" spans="1:15" ht="30" customHeight="1">
      <c r="A71" s="12"/>
      <c r="B71" s="13" t="s">
        <v>7</v>
      </c>
      <c r="C71" s="14"/>
      <c r="D71" s="14"/>
      <c r="E71" s="14"/>
      <c r="F71" s="14"/>
      <c r="G71" s="14"/>
      <c r="H71" s="14"/>
      <c r="I71" s="14"/>
      <c r="J71" s="14"/>
      <c r="K71" s="14"/>
      <c r="L71" s="14"/>
      <c r="M71" s="14"/>
      <c r="N71" s="14"/>
      <c r="O71" s="16">
        <v>51</v>
      </c>
    </row>
  </sheetData>
  <mergeCells count="58">
    <mergeCell ref="H1:N1"/>
    <mergeCell ref="A2:O2"/>
    <mergeCell ref="C25:F25"/>
    <mergeCell ref="C26:F26"/>
    <mergeCell ref="C27:D27"/>
    <mergeCell ref="E27:F27"/>
    <mergeCell ref="G27:H27"/>
    <mergeCell ref="I27:J27"/>
    <mergeCell ref="M27:N27"/>
    <mergeCell ref="K25:K26"/>
    <mergeCell ref="L25:L26"/>
    <mergeCell ref="O25:O26"/>
    <mergeCell ref="A25:B26"/>
    <mergeCell ref="G25:H26"/>
    <mergeCell ref="I25:J26"/>
    <mergeCell ref="M25:N26"/>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M33:N33"/>
    <mergeCell ref="C32:D32"/>
    <mergeCell ref="E32:F32"/>
    <mergeCell ref="G32:H32"/>
    <mergeCell ref="I32:J32"/>
    <mergeCell ref="M32:N32"/>
    <mergeCell ref="Q25:Q26"/>
    <mergeCell ref="K10:O10"/>
    <mergeCell ref="C35:D35"/>
    <mergeCell ref="E35:F35"/>
    <mergeCell ref="G35:H35"/>
    <mergeCell ref="I35:J35"/>
    <mergeCell ref="M35:N35"/>
    <mergeCell ref="C34:D34"/>
    <mergeCell ref="E34:F34"/>
    <mergeCell ref="G34:H34"/>
    <mergeCell ref="I34:J34"/>
    <mergeCell ref="M34:N34"/>
    <mergeCell ref="C33:D33"/>
    <mergeCell ref="E33:F33"/>
    <mergeCell ref="G33:H33"/>
    <mergeCell ref="I33:J33"/>
  </mergeCells>
  <hyperlinks>
    <hyperlink ref="B71" r:id="rId1" tooltip="http://www.Z43-cable.vn" xr:uid="{00000000-0004-0000-2F00-000000000000}"/>
  </hyperlinks>
  <pageMargins left="0.47222222222222199" right="0.47222222222222199" top="0.118055555555556" bottom="5.9027777777777797E-2" header="0" footer="0"/>
  <pageSetup paperSize="9" scale="65" orientation="portrait" r:id="rId2"/>
  <colBreaks count="1" manualBreakCount="1">
    <brk id="15" max="85" man="1"/>
  </colBreaks>
  <drawing r:id="rId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Q71"/>
  <sheetViews>
    <sheetView topLeftCell="A31" zoomScale="115" zoomScaleNormal="115" zoomScaleSheetLayoutView="115" workbookViewId="0">
      <selection activeCell="M22" sqref="M22"/>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814</v>
      </c>
      <c r="B1" s="17"/>
      <c r="C1" s="17"/>
      <c r="D1" s="17"/>
      <c r="E1" s="17"/>
      <c r="F1" s="17"/>
      <c r="H1" s="179" t="s">
        <v>1</v>
      </c>
      <c r="I1" s="179"/>
      <c r="J1" s="179"/>
      <c r="K1" s="179"/>
      <c r="L1" s="179"/>
      <c r="M1" s="179"/>
      <c r="N1" s="179"/>
    </row>
    <row r="2" spans="1:15" s="1" customFormat="1" ht="45" customHeight="1">
      <c r="A2" s="364" t="s">
        <v>480</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799</v>
      </c>
      <c r="B4" s="31"/>
      <c r="C4" s="31"/>
      <c r="D4" s="31"/>
      <c r="E4" s="31"/>
      <c r="F4" s="31"/>
      <c r="G4" s="32"/>
      <c r="H4" s="32"/>
      <c r="I4" s="32"/>
      <c r="J4" s="32"/>
      <c r="K4" s="32"/>
      <c r="L4" s="32"/>
      <c r="M4" s="32"/>
      <c r="N4" s="32"/>
      <c r="O4" s="32"/>
    </row>
    <row r="5" spans="1:15">
      <c r="A5" s="22"/>
      <c r="B5" s="22"/>
      <c r="C5" s="22"/>
      <c r="D5" s="22"/>
      <c r="E5" s="22"/>
      <c r="F5" s="22"/>
    </row>
    <row r="6" spans="1:15" ht="15">
      <c r="A6" s="4" t="s">
        <v>815</v>
      </c>
      <c r="B6" s="33"/>
      <c r="C6" s="33"/>
      <c r="D6" s="33"/>
      <c r="E6" s="33"/>
      <c r="F6" s="33"/>
    </row>
    <row r="7" spans="1:15">
      <c r="A7" s="2" t="s">
        <v>1273</v>
      </c>
      <c r="B7" s="34"/>
      <c r="C7" s="34"/>
      <c r="D7" s="34"/>
      <c r="E7" s="34"/>
      <c r="F7" s="34"/>
    </row>
    <row r="8" spans="1:15">
      <c r="A8" s="2" t="s">
        <v>492</v>
      </c>
      <c r="B8" s="34"/>
      <c r="C8" s="34"/>
      <c r="D8" s="34"/>
      <c r="E8" s="34"/>
      <c r="F8" s="34"/>
    </row>
    <row r="9" spans="1:15">
      <c r="B9" s="34"/>
      <c r="C9" s="34"/>
      <c r="D9" s="34"/>
      <c r="E9" s="34"/>
      <c r="F9" s="34"/>
    </row>
    <row r="10" spans="1:15">
      <c r="B10" s="34"/>
      <c r="C10" s="34"/>
      <c r="D10" s="34"/>
      <c r="E10" s="34"/>
      <c r="F10" s="34"/>
    </row>
    <row r="12" spans="1:15" s="1" customFormat="1" ht="15.5">
      <c r="A12" s="136" t="s">
        <v>1277</v>
      </c>
      <c r="B12" s="4"/>
      <c r="C12" s="4"/>
      <c r="D12" s="4"/>
      <c r="E12" s="4"/>
      <c r="F12" s="4"/>
    </row>
    <row r="13" spans="1:15">
      <c r="A13" s="2" t="s">
        <v>806</v>
      </c>
      <c r="B13" s="34"/>
      <c r="C13" s="34"/>
      <c r="D13" s="34"/>
      <c r="E13" s="34"/>
      <c r="F13" s="34"/>
      <c r="G13" s="35"/>
      <c r="H13" s="35"/>
      <c r="I13" s="35"/>
      <c r="J13" s="35"/>
      <c r="K13" s="35"/>
      <c r="L13" s="35"/>
    </row>
    <row r="14" spans="1:15">
      <c r="A14" s="2" t="s">
        <v>816</v>
      </c>
      <c r="B14" s="34"/>
      <c r="C14" s="34"/>
      <c r="D14" s="34"/>
      <c r="E14" s="34"/>
      <c r="F14" s="34"/>
      <c r="G14" s="35"/>
      <c r="H14" s="35"/>
      <c r="I14" s="35"/>
      <c r="J14" s="35"/>
      <c r="K14" s="35"/>
      <c r="L14" s="35"/>
    </row>
    <row r="15" spans="1:15">
      <c r="A15" s="2" t="s">
        <v>817</v>
      </c>
      <c r="B15" s="34"/>
      <c r="C15" s="34"/>
      <c r="D15" s="34"/>
      <c r="E15" s="34"/>
      <c r="F15" s="34"/>
      <c r="G15" s="35"/>
      <c r="H15" s="35"/>
      <c r="I15" s="35"/>
      <c r="J15" s="35"/>
      <c r="K15" s="35"/>
      <c r="L15" s="35"/>
    </row>
    <row r="16" spans="1:15">
      <c r="A16" s="135" t="s">
        <v>1280</v>
      </c>
    </row>
    <row r="18" spans="1:17" ht="15">
      <c r="A18" s="4" t="s">
        <v>176</v>
      </c>
      <c r="B18" s="33"/>
      <c r="C18" s="33"/>
      <c r="D18" s="33"/>
      <c r="E18" s="33"/>
      <c r="F18" s="33"/>
    </row>
    <row r="19" spans="1:17">
      <c r="A19" s="36" t="s">
        <v>456</v>
      </c>
      <c r="B19" s="37"/>
      <c r="C19" s="37"/>
      <c r="D19" s="37"/>
      <c r="E19" s="37"/>
      <c r="F19" s="37"/>
    </row>
    <row r="20" spans="1:17">
      <c r="A20" s="36" t="s">
        <v>497</v>
      </c>
      <c r="B20" s="37"/>
      <c r="C20" s="37"/>
      <c r="D20" s="37"/>
      <c r="E20" s="37"/>
      <c r="F20" s="37"/>
    </row>
    <row r="21" spans="1:17">
      <c r="A21" s="36" t="s">
        <v>498</v>
      </c>
      <c r="B21" s="37"/>
      <c r="C21" s="37"/>
      <c r="D21" s="37"/>
      <c r="E21" s="37"/>
      <c r="F21" s="37"/>
    </row>
    <row r="22" spans="1:17">
      <c r="A22" s="36" t="s">
        <v>389</v>
      </c>
      <c r="B22" s="37"/>
      <c r="C22" s="37"/>
      <c r="D22" s="37"/>
      <c r="E22" s="37"/>
      <c r="F22" s="37"/>
    </row>
    <row r="24" spans="1:17" ht="15">
      <c r="A24" s="4" t="s">
        <v>182</v>
      </c>
      <c r="B24" s="33"/>
      <c r="C24" s="33"/>
      <c r="D24" s="33"/>
      <c r="E24" s="33"/>
      <c r="F24" s="33"/>
    </row>
    <row r="26" spans="1:17" ht="42" customHeight="1">
      <c r="A26" s="193" t="s">
        <v>183</v>
      </c>
      <c r="B26" s="193"/>
      <c r="C26" s="193" t="s">
        <v>184</v>
      </c>
      <c r="D26" s="193"/>
      <c r="E26" s="193"/>
      <c r="F26" s="193"/>
      <c r="G26" s="193" t="s">
        <v>186</v>
      </c>
      <c r="H26" s="193"/>
      <c r="I26" s="193" t="s">
        <v>187</v>
      </c>
      <c r="J26" s="193"/>
      <c r="K26" s="193" t="str">
        <f>'ABC 3x 0.6.1kV'!K25</f>
        <v>Lực kéo đứt tối thiểu của lõi dẫn 
(1 lõi)</v>
      </c>
      <c r="L26" s="193" t="s">
        <v>189</v>
      </c>
      <c r="M26" s="193" t="s">
        <v>190</v>
      </c>
      <c r="N26" s="193"/>
      <c r="O26" s="193" t="s">
        <v>191</v>
      </c>
      <c r="Q26" s="193" t="s">
        <v>189</v>
      </c>
    </row>
    <row r="27" spans="1:17" ht="30" customHeight="1">
      <c r="A27" s="193"/>
      <c r="B27" s="193"/>
      <c r="C27" s="193" t="s">
        <v>240</v>
      </c>
      <c r="D27" s="193"/>
      <c r="E27" s="193"/>
      <c r="F27" s="193"/>
      <c r="G27" s="193"/>
      <c r="H27" s="193"/>
      <c r="I27" s="193"/>
      <c r="J27" s="193"/>
      <c r="K27" s="193"/>
      <c r="L27" s="193"/>
      <c r="M27" s="193"/>
      <c r="N27" s="193"/>
      <c r="O27" s="193"/>
      <c r="Q27" s="193"/>
    </row>
    <row r="28" spans="1:17">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c r="Q28" s="2" t="s">
        <v>1270</v>
      </c>
    </row>
    <row r="29" spans="1:17" ht="25" customHeight="1">
      <c r="A29" s="39" t="s">
        <v>818</v>
      </c>
      <c r="B29" s="39">
        <v>16</v>
      </c>
      <c r="C29" s="358">
        <v>7</v>
      </c>
      <c r="D29" s="358"/>
      <c r="E29" s="358" t="s">
        <v>398</v>
      </c>
      <c r="F29" s="358"/>
      <c r="G29" s="358">
        <v>4.5999999999999996</v>
      </c>
      <c r="H29" s="358"/>
      <c r="I29" s="376">
        <v>1.3</v>
      </c>
      <c r="J29" s="376"/>
      <c r="K29" s="39">
        <v>2200</v>
      </c>
      <c r="L29" s="46">
        <v>18.2</v>
      </c>
      <c r="M29" s="373">
        <v>1.91</v>
      </c>
      <c r="N29" s="373"/>
      <c r="O29" s="43">
        <v>274</v>
      </c>
      <c r="Q29" s="2">
        <f>(G29+I29*2)*2.42</f>
        <v>17.423999999999999</v>
      </c>
    </row>
    <row r="30" spans="1:17" ht="25" customHeight="1">
      <c r="A30" s="41" t="s">
        <v>818</v>
      </c>
      <c r="B30" s="41">
        <v>25</v>
      </c>
      <c r="C30" s="360">
        <v>7</v>
      </c>
      <c r="D30" s="360"/>
      <c r="E30" s="360" t="s">
        <v>398</v>
      </c>
      <c r="F30" s="360"/>
      <c r="G30" s="360">
        <v>5.9</v>
      </c>
      <c r="H30" s="360"/>
      <c r="I30" s="375">
        <v>1.3</v>
      </c>
      <c r="J30" s="375"/>
      <c r="K30" s="41">
        <v>3500</v>
      </c>
      <c r="L30" s="45">
        <v>21.3</v>
      </c>
      <c r="M30" s="374">
        <v>1.2</v>
      </c>
      <c r="N30" s="374"/>
      <c r="O30" s="44">
        <v>392</v>
      </c>
      <c r="Q30" s="2">
        <f t="shared" ref="Q30:Q38" si="0">(G30+I30*2)*2.42</f>
        <v>20.57</v>
      </c>
    </row>
    <row r="31" spans="1:17" ht="25" customHeight="1">
      <c r="A31" s="39" t="s">
        <v>818</v>
      </c>
      <c r="B31" s="39">
        <v>35</v>
      </c>
      <c r="C31" s="358">
        <v>7</v>
      </c>
      <c r="D31" s="358"/>
      <c r="E31" s="358" t="s">
        <v>398</v>
      </c>
      <c r="F31" s="358"/>
      <c r="G31" s="358">
        <v>6.9</v>
      </c>
      <c r="H31" s="358"/>
      <c r="I31" s="376">
        <v>1.3</v>
      </c>
      <c r="J31" s="376"/>
      <c r="K31" s="39">
        <v>4900</v>
      </c>
      <c r="L31" s="46">
        <v>23.7</v>
      </c>
      <c r="M31" s="358">
        <v>0.86799999999999999</v>
      </c>
      <c r="N31" s="358"/>
      <c r="O31" s="43">
        <v>517</v>
      </c>
      <c r="Q31" s="2">
        <f t="shared" si="0"/>
        <v>22.99</v>
      </c>
    </row>
    <row r="32" spans="1:17" ht="25" customHeight="1">
      <c r="A32" s="41" t="s">
        <v>818</v>
      </c>
      <c r="B32" s="41">
        <v>50</v>
      </c>
      <c r="C32" s="360">
        <v>7</v>
      </c>
      <c r="D32" s="360"/>
      <c r="E32" s="360" t="s">
        <v>398</v>
      </c>
      <c r="F32" s="360"/>
      <c r="G32" s="360">
        <v>8.1999999999999993</v>
      </c>
      <c r="H32" s="360"/>
      <c r="I32" s="375">
        <v>1.5</v>
      </c>
      <c r="J32" s="375"/>
      <c r="K32" s="41">
        <v>7000</v>
      </c>
      <c r="L32" s="45">
        <v>27.8</v>
      </c>
      <c r="M32" s="360">
        <v>0.64100000000000001</v>
      </c>
      <c r="N32" s="360"/>
      <c r="O32" s="44">
        <v>632</v>
      </c>
      <c r="Q32" s="2">
        <f t="shared" si="0"/>
        <v>27.103999999999999</v>
      </c>
    </row>
    <row r="33" spans="1:17" ht="25" customHeight="1">
      <c r="A33" s="39" t="s">
        <v>818</v>
      </c>
      <c r="B33" s="39">
        <v>70</v>
      </c>
      <c r="C33" s="358">
        <v>19</v>
      </c>
      <c r="D33" s="358"/>
      <c r="E33" s="358" t="s">
        <v>398</v>
      </c>
      <c r="F33" s="358"/>
      <c r="G33" s="358">
        <v>9.6999999999999993</v>
      </c>
      <c r="H33" s="358"/>
      <c r="I33" s="376">
        <v>1.5</v>
      </c>
      <c r="J33" s="376"/>
      <c r="K33" s="39">
        <v>9800</v>
      </c>
      <c r="L33" s="46">
        <v>31.4</v>
      </c>
      <c r="M33" s="358">
        <v>0.443</v>
      </c>
      <c r="N33" s="358"/>
      <c r="O33" s="43">
        <v>945</v>
      </c>
      <c r="Q33" s="2">
        <f t="shared" si="0"/>
        <v>30.733999999999998</v>
      </c>
    </row>
    <row r="34" spans="1:17" ht="25" customHeight="1">
      <c r="A34" s="41" t="s">
        <v>818</v>
      </c>
      <c r="B34" s="41">
        <v>95</v>
      </c>
      <c r="C34" s="360">
        <v>19</v>
      </c>
      <c r="D34" s="360"/>
      <c r="E34" s="360" t="s">
        <v>398</v>
      </c>
      <c r="F34" s="360"/>
      <c r="G34" s="360">
        <v>11.4</v>
      </c>
      <c r="H34" s="360"/>
      <c r="I34" s="375">
        <v>1.7</v>
      </c>
      <c r="J34" s="375"/>
      <c r="K34" s="41">
        <v>13300</v>
      </c>
      <c r="L34" s="45">
        <v>36.5</v>
      </c>
      <c r="M34" s="374">
        <v>0.32</v>
      </c>
      <c r="N34" s="374"/>
      <c r="O34" s="44">
        <v>1311</v>
      </c>
      <c r="Q34" s="2">
        <f t="shared" si="0"/>
        <v>35.816000000000003</v>
      </c>
    </row>
    <row r="35" spans="1:17" ht="25" customHeight="1">
      <c r="A35" s="39" t="s">
        <v>818</v>
      </c>
      <c r="B35" s="39">
        <v>120</v>
      </c>
      <c r="C35" s="358">
        <v>19</v>
      </c>
      <c r="D35" s="358"/>
      <c r="E35" s="358" t="s">
        <v>398</v>
      </c>
      <c r="F35" s="358"/>
      <c r="G35" s="358">
        <v>12.8</v>
      </c>
      <c r="H35" s="358"/>
      <c r="I35" s="376">
        <v>1.7</v>
      </c>
      <c r="J35" s="376"/>
      <c r="K35" s="39">
        <v>16800</v>
      </c>
      <c r="L35" s="46">
        <v>39.799999999999997</v>
      </c>
      <c r="M35" s="358">
        <v>0.253</v>
      </c>
      <c r="N35" s="358"/>
      <c r="O35" s="43">
        <v>1581</v>
      </c>
      <c r="Q35" s="2">
        <f t="shared" si="0"/>
        <v>39.204000000000001</v>
      </c>
    </row>
    <row r="36" spans="1:17" ht="25" customHeight="1">
      <c r="A36" s="41" t="s">
        <v>818</v>
      </c>
      <c r="B36" s="41">
        <v>150</v>
      </c>
      <c r="C36" s="360">
        <v>19</v>
      </c>
      <c r="D36" s="360"/>
      <c r="E36" s="360" t="s">
        <v>398</v>
      </c>
      <c r="F36" s="360"/>
      <c r="G36" s="360">
        <v>14.2</v>
      </c>
      <c r="H36" s="360"/>
      <c r="I36" s="375">
        <v>1.7</v>
      </c>
      <c r="J36" s="375"/>
      <c r="K36" s="41">
        <v>21000</v>
      </c>
      <c r="L36" s="45">
        <v>42.5</v>
      </c>
      <c r="M36" s="360">
        <v>0.20599999999999999</v>
      </c>
      <c r="N36" s="360"/>
      <c r="O36" s="44">
        <v>1940</v>
      </c>
      <c r="Q36" s="2">
        <f t="shared" si="0"/>
        <v>42.591999999999992</v>
      </c>
    </row>
    <row r="37" spans="1:17" ht="25" customHeight="1">
      <c r="A37" s="132" t="s">
        <v>818</v>
      </c>
      <c r="B37" s="132">
        <v>185</v>
      </c>
      <c r="C37" s="387">
        <v>37</v>
      </c>
      <c r="D37" s="387"/>
      <c r="E37" s="387" t="s">
        <v>398</v>
      </c>
      <c r="F37" s="387"/>
      <c r="G37" s="387">
        <v>15.8</v>
      </c>
      <c r="H37" s="387"/>
      <c r="I37" s="388">
        <v>2</v>
      </c>
      <c r="J37" s="388"/>
      <c r="K37" s="132" t="s">
        <v>97</v>
      </c>
      <c r="L37" s="133">
        <v>48</v>
      </c>
      <c r="M37" s="387">
        <v>0.16400000000000001</v>
      </c>
      <c r="N37" s="387"/>
      <c r="O37" s="134" t="s">
        <v>1271</v>
      </c>
      <c r="Q37" s="2">
        <f t="shared" si="0"/>
        <v>47.915999999999997</v>
      </c>
    </row>
    <row r="38" spans="1:17" ht="25" customHeight="1">
      <c r="A38" s="41" t="s">
        <v>818</v>
      </c>
      <c r="B38" s="41">
        <v>240</v>
      </c>
      <c r="C38" s="360">
        <v>37</v>
      </c>
      <c r="D38" s="360"/>
      <c r="E38" s="360" t="s">
        <v>398</v>
      </c>
      <c r="F38" s="360"/>
      <c r="G38" s="360">
        <v>18.100000000000001</v>
      </c>
      <c r="H38" s="360"/>
      <c r="I38" s="375">
        <v>2</v>
      </c>
      <c r="J38" s="375"/>
      <c r="K38" s="41" t="s">
        <v>97</v>
      </c>
      <c r="L38" s="45">
        <v>54</v>
      </c>
      <c r="M38" s="360">
        <v>0.125</v>
      </c>
      <c r="N38" s="360"/>
      <c r="O38" s="44" t="s">
        <v>1272</v>
      </c>
      <c r="Q38" s="2">
        <f t="shared" si="0"/>
        <v>53.481999999999999</v>
      </c>
    </row>
    <row r="71" spans="1:15" ht="30" customHeight="1">
      <c r="A71" s="12"/>
      <c r="B71" s="13" t="s">
        <v>7</v>
      </c>
      <c r="C71" s="14"/>
      <c r="D71" s="14"/>
      <c r="E71" s="14"/>
      <c r="F71" s="14"/>
      <c r="G71" s="14"/>
      <c r="H71" s="14"/>
      <c r="I71" s="14"/>
      <c r="J71" s="14"/>
      <c r="K71" s="14"/>
      <c r="L71" s="14"/>
      <c r="M71" s="14"/>
      <c r="N71" s="14"/>
      <c r="O71" s="16">
        <v>52</v>
      </c>
    </row>
  </sheetData>
  <mergeCells count="67">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Q26:Q27"/>
    <mergeCell ref="C37:D37"/>
    <mergeCell ref="E37:F37"/>
    <mergeCell ref="G37:H37"/>
    <mergeCell ref="I37:J37"/>
    <mergeCell ref="M37:N37"/>
    <mergeCell ref="C36:D36"/>
    <mergeCell ref="E36:F36"/>
    <mergeCell ref="G36:H36"/>
    <mergeCell ref="I36:J36"/>
    <mergeCell ref="M36:N36"/>
    <mergeCell ref="C35:D35"/>
    <mergeCell ref="E35:F35"/>
    <mergeCell ref="G35:H35"/>
    <mergeCell ref="I35:J35"/>
    <mergeCell ref="M35:N35"/>
    <mergeCell ref="C38:D38"/>
    <mergeCell ref="E38:F38"/>
    <mergeCell ref="G38:H38"/>
    <mergeCell ref="I38:J38"/>
    <mergeCell ref="M38:N38"/>
  </mergeCells>
  <hyperlinks>
    <hyperlink ref="B71" r:id="rId1" tooltip="http://www.Z43-cable.vn" xr:uid="{00000000-0004-0000-3000-000000000000}"/>
  </hyperlinks>
  <pageMargins left="0.47222222222222199" right="0.47222222222222199" top="0.118055555555556" bottom="5.9027777777777797E-2" header="0" footer="0"/>
  <pageSetup paperSize="9" scale="65" orientation="portrait" r:id="rId2"/>
  <colBreaks count="1" manualBreakCount="1">
    <brk id="15" max="86" man="1"/>
  </colBreaks>
  <drawing r:id="rId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O69"/>
  <sheetViews>
    <sheetView view="pageBreakPreview" topLeftCell="A27" zoomScaleNormal="115" zoomScaleSheetLayoutView="100" workbookViewId="0">
      <selection activeCell="G34" sqref="G34:H37"/>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819</v>
      </c>
      <c r="B1" s="17"/>
      <c r="C1" s="17"/>
      <c r="D1" s="17"/>
      <c r="E1" s="17"/>
      <c r="F1" s="17"/>
      <c r="H1" s="179" t="s">
        <v>1</v>
      </c>
      <c r="I1" s="179"/>
      <c r="J1" s="179"/>
      <c r="K1" s="179"/>
      <c r="L1" s="179"/>
      <c r="M1" s="179"/>
      <c r="N1" s="179"/>
    </row>
    <row r="2" spans="1:15" s="1" customFormat="1" ht="45" customHeight="1">
      <c r="A2" s="364" t="s">
        <v>820</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821</v>
      </c>
      <c r="B6" s="33"/>
      <c r="C6" s="33"/>
      <c r="D6" s="33"/>
      <c r="E6" s="33"/>
      <c r="F6" s="33"/>
    </row>
    <row r="7" spans="1:15">
      <c r="A7" s="135" t="s">
        <v>1282</v>
      </c>
      <c r="B7" s="34"/>
      <c r="C7" s="34"/>
      <c r="D7" s="34"/>
      <c r="E7" s="34"/>
      <c r="F7" s="34"/>
    </row>
    <row r="8" spans="1:15">
      <c r="A8" s="137" t="s">
        <v>1281</v>
      </c>
      <c r="B8" s="34"/>
      <c r="C8" s="34"/>
      <c r="D8" s="34"/>
      <c r="E8" s="34"/>
      <c r="F8" s="34"/>
    </row>
    <row r="9" spans="1:15">
      <c r="A9" s="135" t="s">
        <v>1283</v>
      </c>
      <c r="B9" s="34"/>
      <c r="C9" s="34"/>
      <c r="D9" s="34"/>
      <c r="E9" s="34"/>
      <c r="F9" s="34"/>
    </row>
    <row r="10" spans="1:15">
      <c r="B10" s="34"/>
      <c r="C10" s="34"/>
      <c r="D10" s="34"/>
      <c r="E10" s="34"/>
      <c r="F10" s="34"/>
    </row>
    <row r="12" spans="1:15" s="1" customFormat="1" ht="15.5">
      <c r="A12" s="136" t="s">
        <v>1285</v>
      </c>
      <c r="B12" s="4"/>
      <c r="C12" s="4"/>
      <c r="D12" s="4"/>
      <c r="E12" s="4"/>
      <c r="F12" s="4"/>
    </row>
    <row r="13" spans="1:15">
      <c r="A13" s="135" t="s">
        <v>1284</v>
      </c>
      <c r="B13" s="34"/>
      <c r="C13" s="34"/>
      <c r="D13" s="34"/>
      <c r="E13" s="34"/>
      <c r="F13" s="34"/>
      <c r="G13" s="35"/>
      <c r="H13" s="35"/>
      <c r="I13" s="35"/>
      <c r="J13" s="35"/>
      <c r="K13" s="35"/>
      <c r="L13" s="35"/>
    </row>
    <row r="14" spans="1:15">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497</v>
      </c>
      <c r="B18" s="37"/>
      <c r="C18" s="37"/>
      <c r="D18" s="37"/>
      <c r="E18" s="37"/>
      <c r="F18" s="37"/>
    </row>
    <row r="19" spans="1:15">
      <c r="A19" s="36" t="s">
        <v>498</v>
      </c>
      <c r="B19" s="37"/>
      <c r="C19" s="37"/>
      <c r="D19" s="37"/>
      <c r="E19" s="37"/>
      <c r="F19" s="37"/>
    </row>
    <row r="20" spans="1:15">
      <c r="A20" s="36" t="s">
        <v>389</v>
      </c>
      <c r="B20" s="37"/>
      <c r="C20" s="37"/>
      <c r="D20" s="37"/>
      <c r="E20" s="37"/>
      <c r="F20" s="37"/>
    </row>
    <row r="22" spans="1:15" ht="15">
      <c r="A22" s="4" t="s">
        <v>182</v>
      </c>
      <c r="B22" s="33"/>
      <c r="C22" s="33"/>
      <c r="D22" s="33"/>
      <c r="E22" s="33"/>
      <c r="F22" s="33"/>
    </row>
    <row r="24" spans="1:15"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15" ht="30" customHeight="1">
      <c r="A25" s="193"/>
      <c r="B25" s="193"/>
      <c r="C25" s="193" t="s">
        <v>240</v>
      </c>
      <c r="D25" s="193"/>
      <c r="E25" s="193"/>
      <c r="F25" s="193"/>
      <c r="G25" s="193"/>
      <c r="H25" s="193"/>
      <c r="I25" s="193"/>
      <c r="J25" s="193"/>
      <c r="K25" s="193"/>
      <c r="L25" s="193"/>
      <c r="M25" s="193"/>
      <c r="N25" s="193"/>
      <c r="O25" s="193"/>
    </row>
    <row r="26" spans="1:15">
      <c r="A26" s="38" t="s">
        <v>192</v>
      </c>
      <c r="B26" s="38" t="s">
        <v>193</v>
      </c>
      <c r="C26" s="193" t="s">
        <v>194</v>
      </c>
      <c r="D26" s="193"/>
      <c r="E26" s="193" t="s">
        <v>196</v>
      </c>
      <c r="F26" s="365"/>
      <c r="G26" s="193" t="s">
        <v>196</v>
      </c>
      <c r="H26" s="193"/>
      <c r="I26" s="193" t="s">
        <v>196</v>
      </c>
      <c r="J26" s="193"/>
      <c r="K26" s="38" t="s">
        <v>196</v>
      </c>
      <c r="L26" s="38" t="s">
        <v>196</v>
      </c>
      <c r="M26" s="193" t="s">
        <v>197</v>
      </c>
      <c r="N26" s="193"/>
      <c r="O26" s="38" t="s">
        <v>198</v>
      </c>
    </row>
    <row r="27" spans="1:15" ht="25" customHeight="1">
      <c r="A27" s="39" t="s">
        <v>822</v>
      </c>
      <c r="B27" s="39">
        <v>16</v>
      </c>
      <c r="C27" s="358">
        <v>7</v>
      </c>
      <c r="D27" s="358"/>
      <c r="E27" s="358" t="s">
        <v>398</v>
      </c>
      <c r="F27" s="358"/>
      <c r="G27" s="358">
        <v>4.5999999999999996</v>
      </c>
      <c r="H27" s="358"/>
      <c r="I27" s="358">
        <v>0.7</v>
      </c>
      <c r="J27" s="358"/>
      <c r="K27" s="39">
        <v>1.4</v>
      </c>
      <c r="L27" s="39">
        <v>8.8000000000000007</v>
      </c>
      <c r="M27" s="373">
        <v>1.91</v>
      </c>
      <c r="N27" s="373"/>
      <c r="O27" s="43">
        <v>94</v>
      </c>
    </row>
    <row r="28" spans="1:15" ht="25" customHeight="1">
      <c r="A28" s="41" t="s">
        <v>822</v>
      </c>
      <c r="B28" s="41">
        <v>25</v>
      </c>
      <c r="C28" s="360">
        <v>7</v>
      </c>
      <c r="D28" s="360"/>
      <c r="E28" s="360" t="s">
        <v>398</v>
      </c>
      <c r="F28" s="360"/>
      <c r="G28" s="360">
        <v>5.9</v>
      </c>
      <c r="H28" s="360"/>
      <c r="I28" s="360">
        <v>0.9</v>
      </c>
      <c r="J28" s="360"/>
      <c r="K28" s="41">
        <v>1.4</v>
      </c>
      <c r="L28" s="41">
        <v>10.199999999999999</v>
      </c>
      <c r="M28" s="374">
        <v>1.2</v>
      </c>
      <c r="N28" s="374"/>
      <c r="O28" s="44">
        <v>136</v>
      </c>
    </row>
    <row r="29" spans="1:15" ht="25" customHeight="1">
      <c r="A29" s="39" t="s">
        <v>822</v>
      </c>
      <c r="B29" s="39">
        <v>35</v>
      </c>
      <c r="C29" s="358">
        <v>7</v>
      </c>
      <c r="D29" s="358"/>
      <c r="E29" s="358" t="s">
        <v>398</v>
      </c>
      <c r="F29" s="358"/>
      <c r="G29" s="358">
        <v>6.9</v>
      </c>
      <c r="H29" s="358"/>
      <c r="I29" s="358">
        <v>0.9</v>
      </c>
      <c r="J29" s="358"/>
      <c r="K29" s="39">
        <v>1.4</v>
      </c>
      <c r="L29" s="39">
        <v>11.2</v>
      </c>
      <c r="M29" s="373">
        <v>0.86799999999999999</v>
      </c>
      <c r="N29" s="373"/>
      <c r="O29" s="43">
        <v>170</v>
      </c>
    </row>
    <row r="30" spans="1:15" ht="25" customHeight="1">
      <c r="A30" s="41" t="s">
        <v>822</v>
      </c>
      <c r="B30" s="41">
        <v>50</v>
      </c>
      <c r="C30" s="360">
        <v>7</v>
      </c>
      <c r="D30" s="360"/>
      <c r="E30" s="360" t="s">
        <v>398</v>
      </c>
      <c r="F30" s="360"/>
      <c r="G30" s="360">
        <v>8.1999999999999993</v>
      </c>
      <c r="H30" s="360"/>
      <c r="I30" s="375">
        <v>1</v>
      </c>
      <c r="J30" s="375"/>
      <c r="K30" s="41">
        <v>1.4</v>
      </c>
      <c r="L30" s="45">
        <v>12.6</v>
      </c>
      <c r="M30" s="374">
        <v>0.64100000000000001</v>
      </c>
      <c r="N30" s="374"/>
      <c r="O30" s="44">
        <v>222</v>
      </c>
    </row>
    <row r="31" spans="1:15" ht="25" customHeight="1">
      <c r="A31" s="39" t="s">
        <v>822</v>
      </c>
      <c r="B31" s="39">
        <v>70</v>
      </c>
      <c r="C31" s="358">
        <v>19</v>
      </c>
      <c r="D31" s="358"/>
      <c r="E31" s="358" t="s">
        <v>398</v>
      </c>
      <c r="F31" s="358"/>
      <c r="G31" s="358">
        <v>9.6999999999999993</v>
      </c>
      <c r="H31" s="358"/>
      <c r="I31" s="376">
        <v>1.1000000000000001</v>
      </c>
      <c r="J31" s="376"/>
      <c r="K31" s="39">
        <v>1.4</v>
      </c>
      <c r="L31" s="39">
        <v>14.5</v>
      </c>
      <c r="M31" s="373">
        <v>0.443</v>
      </c>
      <c r="N31" s="373"/>
      <c r="O31" s="43">
        <v>300</v>
      </c>
    </row>
    <row r="32" spans="1:15" ht="25" customHeight="1">
      <c r="A32" s="41" t="s">
        <v>822</v>
      </c>
      <c r="B32" s="41">
        <v>95</v>
      </c>
      <c r="C32" s="360">
        <v>19</v>
      </c>
      <c r="D32" s="360"/>
      <c r="E32" s="360" t="s">
        <v>398</v>
      </c>
      <c r="F32" s="360"/>
      <c r="G32" s="360">
        <v>11.4</v>
      </c>
      <c r="H32" s="360"/>
      <c r="I32" s="360">
        <v>1.1000000000000001</v>
      </c>
      <c r="J32" s="360"/>
      <c r="K32" s="45">
        <v>1.5</v>
      </c>
      <c r="L32" s="41">
        <v>16.2</v>
      </c>
      <c r="M32" s="374">
        <v>0.32</v>
      </c>
      <c r="N32" s="374"/>
      <c r="O32" s="44">
        <v>388</v>
      </c>
    </row>
    <row r="33" spans="1:15" ht="25" customHeight="1">
      <c r="A33" s="39" t="s">
        <v>822</v>
      </c>
      <c r="B33" s="39">
        <v>120</v>
      </c>
      <c r="C33" s="358">
        <v>19</v>
      </c>
      <c r="D33" s="358"/>
      <c r="E33" s="358" t="s">
        <v>398</v>
      </c>
      <c r="F33" s="358"/>
      <c r="G33" s="358">
        <v>12.8</v>
      </c>
      <c r="H33" s="358"/>
      <c r="I33" s="358">
        <v>1.2</v>
      </c>
      <c r="J33" s="358"/>
      <c r="K33" s="46">
        <v>1.5</v>
      </c>
      <c r="L33" s="46">
        <v>18</v>
      </c>
      <c r="M33" s="373">
        <v>0.253</v>
      </c>
      <c r="N33" s="373"/>
      <c r="O33" s="43">
        <v>478</v>
      </c>
    </row>
    <row r="34" spans="1:15" ht="25" customHeight="1">
      <c r="A34" s="41" t="s">
        <v>822</v>
      </c>
      <c r="B34" s="41">
        <v>150</v>
      </c>
      <c r="C34" s="360">
        <v>19</v>
      </c>
      <c r="D34" s="360"/>
      <c r="E34" s="360" t="s">
        <v>398</v>
      </c>
      <c r="F34" s="360"/>
      <c r="G34" s="360">
        <v>14.2</v>
      </c>
      <c r="H34" s="360"/>
      <c r="I34" s="360">
        <v>1.4</v>
      </c>
      <c r="J34" s="360"/>
      <c r="K34" s="41">
        <v>1.6</v>
      </c>
      <c r="L34" s="45">
        <v>20</v>
      </c>
      <c r="M34" s="374">
        <v>0.20599999999999999</v>
      </c>
      <c r="N34" s="374"/>
      <c r="O34" s="44">
        <v>592</v>
      </c>
    </row>
    <row r="35" spans="1:15" ht="25" customHeight="1">
      <c r="A35" s="39" t="s">
        <v>822</v>
      </c>
      <c r="B35" s="39">
        <v>185</v>
      </c>
      <c r="C35" s="358">
        <v>37</v>
      </c>
      <c r="D35" s="358"/>
      <c r="E35" s="358" t="s">
        <v>398</v>
      </c>
      <c r="F35" s="358"/>
      <c r="G35" s="358">
        <v>15.8</v>
      </c>
      <c r="H35" s="358"/>
      <c r="I35" s="358">
        <v>1.6</v>
      </c>
      <c r="J35" s="358"/>
      <c r="K35" s="39">
        <v>1.7</v>
      </c>
      <c r="L35" s="39">
        <v>21.4</v>
      </c>
      <c r="M35" s="373">
        <v>0.16400000000000001</v>
      </c>
      <c r="N35" s="373"/>
      <c r="O35" s="43">
        <v>733</v>
      </c>
    </row>
    <row r="36" spans="1:15" ht="25" customHeight="1">
      <c r="A36" s="41" t="s">
        <v>822</v>
      </c>
      <c r="B36" s="41">
        <v>240</v>
      </c>
      <c r="C36" s="360">
        <v>37</v>
      </c>
      <c r="D36" s="360"/>
      <c r="E36" s="360" t="s">
        <v>398</v>
      </c>
      <c r="F36" s="360"/>
      <c r="G36" s="360">
        <v>18.100000000000001</v>
      </c>
      <c r="H36" s="360"/>
      <c r="I36" s="360">
        <v>1.7</v>
      </c>
      <c r="J36" s="360"/>
      <c r="K36" s="41">
        <v>1.8</v>
      </c>
      <c r="L36" s="45">
        <v>24.6</v>
      </c>
      <c r="M36" s="374">
        <v>0.125</v>
      </c>
      <c r="N36" s="374"/>
      <c r="O36" s="44">
        <v>915</v>
      </c>
    </row>
    <row r="37" spans="1:15" ht="25" customHeight="1">
      <c r="A37" s="39" t="s">
        <v>822</v>
      </c>
      <c r="B37" s="39">
        <v>300</v>
      </c>
      <c r="C37" s="358">
        <v>37</v>
      </c>
      <c r="D37" s="358"/>
      <c r="E37" s="358" t="s">
        <v>398</v>
      </c>
      <c r="F37" s="358"/>
      <c r="G37" s="358">
        <v>20.399999999999999</v>
      </c>
      <c r="H37" s="358"/>
      <c r="I37" s="358">
        <v>1.8</v>
      </c>
      <c r="J37" s="358"/>
      <c r="K37" s="39">
        <v>1.8</v>
      </c>
      <c r="L37" s="39">
        <v>27.3</v>
      </c>
      <c r="M37" s="373">
        <v>0.1</v>
      </c>
      <c r="N37" s="373"/>
      <c r="O37" s="43">
        <v>1111</v>
      </c>
    </row>
    <row r="69" spans="1:15" ht="30" customHeight="1">
      <c r="A69" s="12"/>
      <c r="B69" s="13" t="s">
        <v>7</v>
      </c>
      <c r="C69" s="14"/>
      <c r="D69" s="14"/>
      <c r="E69" s="14"/>
      <c r="F69" s="14"/>
      <c r="G69" s="14"/>
      <c r="H69" s="14"/>
      <c r="I69" s="14"/>
      <c r="J69" s="14"/>
      <c r="K69" s="14"/>
      <c r="L69" s="14"/>
      <c r="M69" s="14"/>
      <c r="N69" s="14"/>
      <c r="O69" s="16">
        <v>53</v>
      </c>
    </row>
  </sheetData>
  <mergeCells count="71">
    <mergeCell ref="H1:N1"/>
    <mergeCell ref="A2:O2"/>
    <mergeCell ref="C24:F24"/>
    <mergeCell ref="C25:F25"/>
    <mergeCell ref="C26:D26"/>
    <mergeCell ref="E26:F26"/>
    <mergeCell ref="G26:H26"/>
    <mergeCell ref="I26:J26"/>
    <mergeCell ref="M26:N26"/>
    <mergeCell ref="K24:K25"/>
    <mergeCell ref="L24:L25"/>
    <mergeCell ref="O24:O25"/>
    <mergeCell ref="A24:B25"/>
    <mergeCell ref="G24:H25"/>
    <mergeCell ref="I24:J25"/>
    <mergeCell ref="M24:N25"/>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s>
  <hyperlinks>
    <hyperlink ref="B69" r:id="rId1" tooltip="http://www.Z43-cable.vn" xr:uid="{00000000-0004-0000-3100-000000000000}"/>
  </hyperlinks>
  <pageMargins left="0.47222222222222199" right="0.47222222222222199" top="0.118055555555556" bottom="5.9027777777777797E-2" header="0" footer="0"/>
  <pageSetup paperSize="9" scale="65" orientation="portrait" r:id="rId2"/>
  <colBreaks count="1" manualBreakCount="1">
    <brk id="15" max="78" man="1"/>
  </colBreaks>
  <drawing r:id="rId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O69"/>
  <sheetViews>
    <sheetView view="pageBreakPreview" topLeftCell="A25" zoomScale="85" zoomScaleNormal="115" zoomScaleSheetLayoutView="85" workbookViewId="0">
      <selection activeCell="A14" sqref="A14"/>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823</v>
      </c>
      <c r="B1" s="17"/>
      <c r="C1" s="17"/>
      <c r="D1" s="17"/>
      <c r="E1" s="17"/>
      <c r="F1" s="17"/>
      <c r="H1" s="179" t="s">
        <v>1</v>
      </c>
      <c r="I1" s="179"/>
      <c r="J1" s="179"/>
      <c r="K1" s="179"/>
      <c r="L1" s="179"/>
      <c r="M1" s="179"/>
      <c r="N1" s="179"/>
    </row>
    <row r="2" spans="1:15" s="1" customFormat="1" ht="45" customHeight="1">
      <c r="A2" s="364" t="s">
        <v>824</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821</v>
      </c>
      <c r="B6" s="33"/>
      <c r="C6" s="33"/>
      <c r="D6" s="33"/>
      <c r="E6" s="33"/>
      <c r="F6" s="33"/>
    </row>
    <row r="7" spans="1:15">
      <c r="A7" s="135" t="s">
        <v>1274</v>
      </c>
      <c r="B7" s="34"/>
      <c r="C7" s="34"/>
      <c r="D7" s="34"/>
      <c r="E7" s="34"/>
      <c r="F7" s="34"/>
    </row>
    <row r="8" spans="1:15">
      <c r="A8" s="2" t="s">
        <v>492</v>
      </c>
      <c r="B8" s="34"/>
      <c r="C8" s="34"/>
      <c r="D8" s="34"/>
      <c r="E8" s="34"/>
      <c r="F8" s="34"/>
    </row>
    <row r="9" spans="1:15">
      <c r="A9" s="2" t="s">
        <v>510</v>
      </c>
      <c r="B9" s="34"/>
      <c r="C9" s="34"/>
      <c r="D9" s="34"/>
      <c r="E9" s="34"/>
      <c r="F9" s="34"/>
    </row>
    <row r="10" spans="1:15">
      <c r="A10" s="135" t="s">
        <v>1286</v>
      </c>
      <c r="B10" s="34"/>
      <c r="C10" s="34"/>
      <c r="D10" s="34"/>
      <c r="E10" s="34"/>
      <c r="F10" s="34"/>
    </row>
    <row r="12" spans="1:15" s="1" customFormat="1" ht="15.5">
      <c r="A12" s="136" t="s">
        <v>1287</v>
      </c>
      <c r="B12" s="4"/>
      <c r="C12" s="4"/>
      <c r="D12" s="4"/>
      <c r="E12" s="4"/>
      <c r="F12" s="4"/>
    </row>
    <row r="13" spans="1:15">
      <c r="A13" s="135" t="s">
        <v>1288</v>
      </c>
      <c r="B13" s="34"/>
      <c r="C13" s="34"/>
      <c r="D13" s="34"/>
      <c r="E13" s="34"/>
      <c r="F13" s="34"/>
      <c r="G13" s="35"/>
      <c r="H13" s="35"/>
      <c r="I13" s="35"/>
      <c r="J13" s="35"/>
      <c r="K13" s="35"/>
      <c r="L13" s="35"/>
    </row>
    <row r="14" spans="1:15">
      <c r="A14" s="2" t="s">
        <v>496</v>
      </c>
      <c r="B14" s="34"/>
      <c r="C14" s="34"/>
      <c r="D14" s="34"/>
      <c r="E14" s="34"/>
      <c r="F14" s="34"/>
      <c r="G14" s="35"/>
      <c r="H14" s="35"/>
      <c r="I14" s="35"/>
      <c r="J14" s="35"/>
      <c r="K14" s="35"/>
      <c r="L14" s="35"/>
    </row>
    <row r="16" spans="1:15" ht="15">
      <c r="A16" s="4" t="s">
        <v>176</v>
      </c>
      <c r="B16" s="33"/>
      <c r="C16" s="33"/>
      <c r="D16" s="33"/>
      <c r="E16" s="33"/>
      <c r="F16" s="33"/>
    </row>
    <row r="17" spans="1:15">
      <c r="A17" s="36" t="s">
        <v>456</v>
      </c>
      <c r="B17" s="37"/>
      <c r="C17" s="37"/>
      <c r="D17" s="37"/>
      <c r="E17" s="37"/>
      <c r="F17" s="37"/>
    </row>
    <row r="18" spans="1:15">
      <c r="A18" s="36" t="s">
        <v>497</v>
      </c>
      <c r="B18" s="37"/>
      <c r="C18" s="37"/>
      <c r="D18" s="37"/>
      <c r="E18" s="37"/>
      <c r="F18" s="37"/>
    </row>
    <row r="19" spans="1:15">
      <c r="A19" s="36" t="s">
        <v>498</v>
      </c>
      <c r="B19" s="37"/>
      <c r="C19" s="37"/>
      <c r="D19" s="37"/>
      <c r="E19" s="37"/>
      <c r="F19" s="37"/>
    </row>
    <row r="20" spans="1:15">
      <c r="A20" s="36" t="s">
        <v>389</v>
      </c>
      <c r="B20" s="37"/>
      <c r="C20" s="37"/>
      <c r="D20" s="37"/>
      <c r="E20" s="37"/>
      <c r="F20" s="37"/>
    </row>
    <row r="22" spans="1:15" ht="15">
      <c r="A22" s="4" t="s">
        <v>182</v>
      </c>
      <c r="B22" s="33"/>
      <c r="C22" s="33"/>
      <c r="D22" s="33"/>
      <c r="E22" s="33"/>
      <c r="F22" s="33"/>
    </row>
    <row r="24" spans="1:15"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15" ht="30" customHeight="1">
      <c r="A25" s="193"/>
      <c r="B25" s="193"/>
      <c r="C25" s="193" t="s">
        <v>240</v>
      </c>
      <c r="D25" s="193"/>
      <c r="E25" s="193"/>
      <c r="F25" s="193"/>
      <c r="G25" s="193"/>
      <c r="H25" s="193"/>
      <c r="I25" s="193"/>
      <c r="J25" s="193"/>
      <c r="K25" s="193"/>
      <c r="L25" s="193"/>
      <c r="M25" s="193"/>
      <c r="N25" s="193"/>
      <c r="O25" s="193"/>
    </row>
    <row r="26" spans="1:15">
      <c r="A26" s="38" t="s">
        <v>192</v>
      </c>
      <c r="B26" s="38" t="s">
        <v>193</v>
      </c>
      <c r="C26" s="193" t="s">
        <v>194</v>
      </c>
      <c r="D26" s="193"/>
      <c r="E26" s="193" t="s">
        <v>196</v>
      </c>
      <c r="F26" s="365"/>
      <c r="G26" s="193" t="s">
        <v>196</v>
      </c>
      <c r="H26" s="193"/>
      <c r="I26" s="193" t="s">
        <v>196</v>
      </c>
      <c r="J26" s="193"/>
      <c r="K26" s="38" t="s">
        <v>196</v>
      </c>
      <c r="L26" s="38" t="s">
        <v>196</v>
      </c>
      <c r="M26" s="193" t="s">
        <v>197</v>
      </c>
      <c r="N26" s="193"/>
      <c r="O26" s="38" t="s">
        <v>198</v>
      </c>
    </row>
    <row r="27" spans="1:15" ht="25" customHeight="1">
      <c r="A27" s="39" t="s">
        <v>825</v>
      </c>
      <c r="B27" s="39">
        <v>16</v>
      </c>
      <c r="C27" s="358">
        <v>7</v>
      </c>
      <c r="D27" s="358"/>
      <c r="E27" s="358" t="s">
        <v>398</v>
      </c>
      <c r="F27" s="358"/>
      <c r="G27" s="358">
        <v>4.5999999999999996</v>
      </c>
      <c r="H27" s="358"/>
      <c r="I27" s="358">
        <v>0.7</v>
      </c>
      <c r="J27" s="358"/>
      <c r="K27" s="39">
        <v>1.8</v>
      </c>
      <c r="L27" s="39">
        <v>16.2</v>
      </c>
      <c r="M27" s="373">
        <v>1.91</v>
      </c>
      <c r="N27" s="373"/>
      <c r="O27" s="43" t="s">
        <v>790</v>
      </c>
    </row>
    <row r="28" spans="1:15" ht="25" customHeight="1">
      <c r="A28" s="41" t="s">
        <v>825</v>
      </c>
      <c r="B28" s="41">
        <v>25</v>
      </c>
      <c r="C28" s="360">
        <v>7</v>
      </c>
      <c r="D28" s="360"/>
      <c r="E28" s="360" t="s">
        <v>398</v>
      </c>
      <c r="F28" s="360"/>
      <c r="G28" s="360">
        <v>5.9</v>
      </c>
      <c r="H28" s="360"/>
      <c r="I28" s="360">
        <v>0.9</v>
      </c>
      <c r="J28" s="360"/>
      <c r="K28" s="41">
        <v>1.8</v>
      </c>
      <c r="L28" s="41">
        <v>20</v>
      </c>
      <c r="M28" s="374">
        <v>1.2</v>
      </c>
      <c r="N28" s="374"/>
      <c r="O28" s="44" t="s">
        <v>406</v>
      </c>
    </row>
    <row r="29" spans="1:15" ht="25" customHeight="1">
      <c r="A29" s="39" t="s">
        <v>825</v>
      </c>
      <c r="B29" s="39">
        <v>35</v>
      </c>
      <c r="C29" s="358">
        <v>7</v>
      </c>
      <c r="D29" s="358"/>
      <c r="E29" s="358" t="s">
        <v>398</v>
      </c>
      <c r="F29" s="358"/>
      <c r="G29" s="358">
        <v>6.9</v>
      </c>
      <c r="H29" s="358"/>
      <c r="I29" s="358">
        <v>0.9</v>
      </c>
      <c r="J29" s="358"/>
      <c r="K29" s="39">
        <v>1.8</v>
      </c>
      <c r="L29" s="39">
        <v>22.1</v>
      </c>
      <c r="M29" s="373">
        <v>0.86799999999999999</v>
      </c>
      <c r="N29" s="373"/>
      <c r="O29" s="43" t="s">
        <v>826</v>
      </c>
    </row>
    <row r="30" spans="1:15" ht="25" customHeight="1">
      <c r="A30" s="41" t="s">
        <v>825</v>
      </c>
      <c r="B30" s="41">
        <v>50</v>
      </c>
      <c r="C30" s="360">
        <v>7</v>
      </c>
      <c r="D30" s="360"/>
      <c r="E30" s="360" t="s">
        <v>398</v>
      </c>
      <c r="F30" s="360"/>
      <c r="G30" s="360">
        <v>8.1999999999999993</v>
      </c>
      <c r="H30" s="360"/>
      <c r="I30" s="375">
        <v>1</v>
      </c>
      <c r="J30" s="375"/>
      <c r="K30" s="41">
        <v>1.8</v>
      </c>
      <c r="L30" s="45">
        <v>25</v>
      </c>
      <c r="M30" s="374">
        <v>0.64100000000000001</v>
      </c>
      <c r="N30" s="374"/>
      <c r="O30" s="44" t="s">
        <v>827</v>
      </c>
    </row>
    <row r="31" spans="1:15" ht="25" customHeight="1">
      <c r="A31" s="39" t="s">
        <v>825</v>
      </c>
      <c r="B31" s="39">
        <v>70</v>
      </c>
      <c r="C31" s="358">
        <v>19</v>
      </c>
      <c r="D31" s="358"/>
      <c r="E31" s="358" t="s">
        <v>398</v>
      </c>
      <c r="F31" s="358"/>
      <c r="G31" s="358">
        <v>9.6999999999999993</v>
      </c>
      <c r="H31" s="358"/>
      <c r="I31" s="358">
        <v>1.1000000000000001</v>
      </c>
      <c r="J31" s="358"/>
      <c r="K31" s="39">
        <v>1.8</v>
      </c>
      <c r="L31" s="39">
        <v>28.6</v>
      </c>
      <c r="M31" s="373">
        <v>0.443</v>
      </c>
      <c r="N31" s="373"/>
      <c r="O31" s="43" t="s">
        <v>828</v>
      </c>
    </row>
    <row r="32" spans="1:15" ht="25" customHeight="1">
      <c r="A32" s="41" t="s">
        <v>825</v>
      </c>
      <c r="B32" s="41">
        <v>95</v>
      </c>
      <c r="C32" s="360">
        <v>19</v>
      </c>
      <c r="D32" s="360"/>
      <c r="E32" s="360" t="s">
        <v>398</v>
      </c>
      <c r="F32" s="360"/>
      <c r="G32" s="360">
        <v>11.4</v>
      </c>
      <c r="H32" s="360"/>
      <c r="I32" s="375">
        <v>1.1000000000000001</v>
      </c>
      <c r="J32" s="375"/>
      <c r="K32" s="41">
        <v>1.9</v>
      </c>
      <c r="L32" s="45">
        <v>32.200000000000003</v>
      </c>
      <c r="M32" s="374">
        <v>0.32</v>
      </c>
      <c r="N32" s="374"/>
      <c r="O32" s="44" t="s">
        <v>829</v>
      </c>
    </row>
    <row r="33" spans="1:15" ht="25" customHeight="1">
      <c r="A33" s="39" t="s">
        <v>825</v>
      </c>
      <c r="B33" s="39">
        <v>120</v>
      </c>
      <c r="C33" s="358">
        <v>19</v>
      </c>
      <c r="D33" s="358"/>
      <c r="E33" s="358" t="s">
        <v>398</v>
      </c>
      <c r="F33" s="358"/>
      <c r="G33" s="358">
        <v>12.8</v>
      </c>
      <c r="H33" s="358"/>
      <c r="I33" s="358">
        <v>1.2</v>
      </c>
      <c r="J33" s="358"/>
      <c r="K33" s="46">
        <v>2</v>
      </c>
      <c r="L33" s="39">
        <v>35.700000000000003</v>
      </c>
      <c r="M33" s="373">
        <v>0.253</v>
      </c>
      <c r="N33" s="373"/>
      <c r="O33" s="43" t="s">
        <v>830</v>
      </c>
    </row>
    <row r="34" spans="1:15" ht="25" customHeight="1">
      <c r="A34" s="41" t="s">
        <v>825</v>
      </c>
      <c r="B34" s="41">
        <v>150</v>
      </c>
      <c r="C34" s="360">
        <v>19</v>
      </c>
      <c r="D34" s="360"/>
      <c r="E34" s="360" t="s">
        <v>398</v>
      </c>
      <c r="F34" s="360"/>
      <c r="G34" s="360">
        <v>14.2</v>
      </c>
      <c r="H34" s="360"/>
      <c r="I34" s="375">
        <v>1.4</v>
      </c>
      <c r="J34" s="375"/>
      <c r="K34" s="41">
        <v>2.2000000000000002</v>
      </c>
      <c r="L34" s="45">
        <v>39.6</v>
      </c>
      <c r="M34" s="374">
        <v>0.20599999999999999</v>
      </c>
      <c r="N34" s="374"/>
      <c r="O34" s="44" t="s">
        <v>831</v>
      </c>
    </row>
    <row r="35" spans="1:15" ht="25" customHeight="1">
      <c r="A35" s="39" t="s">
        <v>825</v>
      </c>
      <c r="B35" s="39">
        <v>185</v>
      </c>
      <c r="C35" s="358">
        <v>37</v>
      </c>
      <c r="D35" s="358"/>
      <c r="E35" s="358" t="s">
        <v>398</v>
      </c>
      <c r="F35" s="358"/>
      <c r="G35" s="358">
        <v>15.8</v>
      </c>
      <c r="H35" s="358"/>
      <c r="I35" s="358">
        <v>1.6</v>
      </c>
      <c r="J35" s="358"/>
      <c r="K35" s="39">
        <v>2.2999999999999998</v>
      </c>
      <c r="L35" s="46">
        <v>44</v>
      </c>
      <c r="M35" s="373">
        <v>0.16400000000000001</v>
      </c>
      <c r="N35" s="373"/>
      <c r="O35" s="43" t="s">
        <v>832</v>
      </c>
    </row>
    <row r="36" spans="1:15" ht="25" customHeight="1">
      <c r="A36" s="41" t="s">
        <v>825</v>
      </c>
      <c r="B36" s="41">
        <v>240</v>
      </c>
      <c r="C36" s="360">
        <v>37</v>
      </c>
      <c r="D36" s="360"/>
      <c r="E36" s="360" t="s">
        <v>398</v>
      </c>
      <c r="F36" s="360"/>
      <c r="G36" s="360">
        <v>18.100000000000001</v>
      </c>
      <c r="H36" s="360"/>
      <c r="I36" s="375">
        <v>1.7</v>
      </c>
      <c r="J36" s="375"/>
      <c r="K36" s="41">
        <v>2.5</v>
      </c>
      <c r="L36" s="45">
        <v>49.4</v>
      </c>
      <c r="M36" s="374">
        <v>0.125</v>
      </c>
      <c r="N36" s="374"/>
      <c r="O36" s="44" t="s">
        <v>833</v>
      </c>
    </row>
    <row r="37" spans="1:15" ht="25" customHeight="1">
      <c r="A37" s="39" t="s">
        <v>825</v>
      </c>
      <c r="B37" s="39">
        <v>300</v>
      </c>
      <c r="C37" s="358">
        <v>37</v>
      </c>
      <c r="D37" s="358"/>
      <c r="E37" s="358" t="s">
        <v>398</v>
      </c>
      <c r="F37" s="358"/>
      <c r="G37" s="358">
        <v>20.399999999999999</v>
      </c>
      <c r="H37" s="358"/>
      <c r="I37" s="358">
        <v>1.8</v>
      </c>
      <c r="J37" s="358"/>
      <c r="K37" s="39">
        <v>2.6</v>
      </c>
      <c r="L37" s="46">
        <v>54.4</v>
      </c>
      <c r="M37" s="373">
        <v>0.1</v>
      </c>
      <c r="N37" s="373"/>
      <c r="O37" s="43" t="s">
        <v>834</v>
      </c>
    </row>
    <row r="69" spans="1:15" ht="30" customHeight="1">
      <c r="A69" s="12"/>
      <c r="B69" s="13" t="s">
        <v>7</v>
      </c>
      <c r="C69" s="14"/>
      <c r="D69" s="14"/>
      <c r="E69" s="14"/>
      <c r="F69" s="14"/>
      <c r="G69" s="14"/>
      <c r="H69" s="14"/>
      <c r="I69" s="14"/>
      <c r="J69" s="14"/>
      <c r="K69" s="14"/>
      <c r="L69" s="14"/>
      <c r="M69" s="14"/>
      <c r="N69" s="14"/>
      <c r="O69" s="16">
        <v>54</v>
      </c>
    </row>
  </sheetData>
  <mergeCells count="71">
    <mergeCell ref="H1:N1"/>
    <mergeCell ref="A2:O2"/>
    <mergeCell ref="C24:F24"/>
    <mergeCell ref="C25:F25"/>
    <mergeCell ref="C26:D26"/>
    <mergeCell ref="E26:F26"/>
    <mergeCell ref="G26:H26"/>
    <mergeCell ref="I26:J26"/>
    <mergeCell ref="M26:N26"/>
    <mergeCell ref="K24:K25"/>
    <mergeCell ref="L24:L25"/>
    <mergeCell ref="O24:O25"/>
    <mergeCell ref="A24:B25"/>
    <mergeCell ref="G24:H25"/>
    <mergeCell ref="I24:J25"/>
    <mergeCell ref="M24:N25"/>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s>
  <hyperlinks>
    <hyperlink ref="B69" r:id="rId1" tooltip="http://www.Z43-cable.vn" xr:uid="{00000000-0004-0000-3200-000000000000}"/>
  </hyperlinks>
  <pageMargins left="0.47222222222222199" right="0.47222222222222199" top="0.118055555555556" bottom="5.9027777777777797E-2" header="0" footer="0"/>
  <pageSetup paperSize="9" scale="65" orientation="portrait" r:id="rId2"/>
  <colBreaks count="1" manualBreakCount="1">
    <brk id="15" max="79" man="1"/>
  </colBreaks>
  <drawing r:id="rId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T69"/>
  <sheetViews>
    <sheetView topLeftCell="C25" zoomScale="115" zoomScaleNormal="115" zoomScaleSheetLayoutView="130" workbookViewId="0">
      <selection activeCell="L37" sqref="L37"/>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8" width="9" style="2"/>
    <col min="19" max="19" width="13" style="2" customWidth="1"/>
    <col min="20" max="16384" width="9" style="2"/>
  </cols>
  <sheetData>
    <row r="1" spans="1:15" ht="50" customHeight="1">
      <c r="A1" s="17" t="s">
        <v>835</v>
      </c>
      <c r="B1" s="17"/>
      <c r="C1" s="17"/>
      <c r="D1" s="17"/>
      <c r="E1" s="17"/>
      <c r="F1" s="17"/>
      <c r="H1" s="179" t="s">
        <v>1</v>
      </c>
      <c r="I1" s="179"/>
      <c r="J1" s="179"/>
      <c r="K1" s="179"/>
      <c r="L1" s="179"/>
      <c r="M1" s="179"/>
      <c r="N1" s="179"/>
    </row>
    <row r="2" spans="1:15" s="1" customFormat="1" ht="45" customHeight="1">
      <c r="A2" s="364" t="s">
        <v>836</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821</v>
      </c>
      <c r="B6" s="33"/>
      <c r="C6" s="33"/>
      <c r="D6" s="33"/>
      <c r="E6" s="33"/>
      <c r="F6" s="33"/>
    </row>
    <row r="7" spans="1:15">
      <c r="A7" s="135" t="s">
        <v>1274</v>
      </c>
      <c r="B7" s="34"/>
      <c r="C7" s="34"/>
      <c r="D7" s="34"/>
      <c r="E7" s="34"/>
      <c r="F7" s="34"/>
    </row>
    <row r="8" spans="1:15">
      <c r="A8" s="2" t="s">
        <v>492</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4" t="s">
        <v>494</v>
      </c>
      <c r="B12" s="4"/>
      <c r="C12" s="4"/>
      <c r="D12" s="4"/>
      <c r="E12" s="4"/>
      <c r="F12" s="4"/>
    </row>
    <row r="13" spans="1:15">
      <c r="A13" s="135" t="s">
        <v>1294</v>
      </c>
      <c r="B13" s="34"/>
      <c r="C13" s="34"/>
      <c r="D13" s="34"/>
      <c r="E13" s="34"/>
      <c r="F13" s="34"/>
      <c r="G13" s="35"/>
      <c r="H13" s="35"/>
      <c r="I13" s="35"/>
      <c r="J13" s="35"/>
      <c r="K13" s="35"/>
      <c r="L13" s="35"/>
    </row>
    <row r="14" spans="1:15">
      <c r="A14" s="135" t="s">
        <v>1295</v>
      </c>
      <c r="B14" s="34"/>
      <c r="C14" s="34"/>
      <c r="D14" s="34"/>
      <c r="E14" s="34"/>
      <c r="F14" s="34"/>
      <c r="G14" s="35"/>
      <c r="H14" s="35"/>
      <c r="I14" s="35"/>
      <c r="J14" s="35"/>
      <c r="K14" s="35"/>
      <c r="L14" s="35"/>
    </row>
    <row r="16" spans="1:15" ht="15">
      <c r="A16" s="4" t="s">
        <v>176</v>
      </c>
      <c r="B16" s="33"/>
      <c r="C16" s="33"/>
      <c r="D16" s="33"/>
      <c r="E16" s="33"/>
      <c r="F16" s="33"/>
    </row>
    <row r="17" spans="1:20">
      <c r="A17" s="36" t="s">
        <v>456</v>
      </c>
      <c r="B17" s="37"/>
      <c r="C17" s="37"/>
      <c r="D17" s="37"/>
      <c r="E17" s="37"/>
      <c r="F17" s="37"/>
    </row>
    <row r="18" spans="1:20">
      <c r="A18" s="36" t="s">
        <v>497</v>
      </c>
      <c r="B18" s="37"/>
      <c r="C18" s="37"/>
      <c r="D18" s="37"/>
      <c r="E18" s="37"/>
      <c r="F18" s="37"/>
    </row>
    <row r="19" spans="1:20">
      <c r="A19" s="36" t="s">
        <v>498</v>
      </c>
      <c r="B19" s="37"/>
      <c r="C19" s="37"/>
      <c r="D19" s="37"/>
      <c r="E19" s="37"/>
      <c r="F19" s="37"/>
    </row>
    <row r="20" spans="1:20">
      <c r="A20" s="36" t="s">
        <v>389</v>
      </c>
      <c r="B20" s="37"/>
      <c r="C20" s="37"/>
      <c r="D20" s="37"/>
      <c r="E20" s="37"/>
      <c r="F20" s="37"/>
    </row>
    <row r="22" spans="1:20" ht="15">
      <c r="A22" s="4" t="s">
        <v>182</v>
      </c>
      <c r="B22" s="33"/>
      <c r="C22" s="33"/>
      <c r="D22" s="33"/>
      <c r="E22" s="33"/>
      <c r="F22" s="33"/>
    </row>
    <row r="24" spans="1:20"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20" ht="30" customHeight="1">
      <c r="A25" s="193"/>
      <c r="B25" s="193"/>
      <c r="C25" s="193" t="s">
        <v>240</v>
      </c>
      <c r="D25" s="193"/>
      <c r="E25" s="193"/>
      <c r="F25" s="193"/>
      <c r="G25" s="193"/>
      <c r="H25" s="193"/>
      <c r="I25" s="193"/>
      <c r="J25" s="193"/>
      <c r="K25" s="193"/>
      <c r="L25" s="193"/>
      <c r="M25" s="193"/>
      <c r="N25" s="193"/>
      <c r="O25" s="193"/>
    </row>
    <row r="26" spans="1:20">
      <c r="A26" s="38" t="s">
        <v>192</v>
      </c>
      <c r="B26" s="38" t="s">
        <v>193</v>
      </c>
      <c r="C26" s="193" t="s">
        <v>194</v>
      </c>
      <c r="D26" s="193"/>
      <c r="E26" s="193" t="s">
        <v>196</v>
      </c>
      <c r="F26" s="365"/>
      <c r="G26" s="193" t="s">
        <v>196</v>
      </c>
      <c r="H26" s="193"/>
      <c r="I26" s="193" t="s">
        <v>196</v>
      </c>
      <c r="J26" s="193"/>
      <c r="K26" s="38" t="s">
        <v>196</v>
      </c>
      <c r="L26" s="38" t="s">
        <v>196</v>
      </c>
      <c r="M26" s="193" t="s">
        <v>197</v>
      </c>
      <c r="N26" s="193"/>
      <c r="O26" s="38" t="s">
        <v>198</v>
      </c>
      <c r="Q26" s="138" t="s">
        <v>1289</v>
      </c>
      <c r="R26" s="138" t="s">
        <v>1290</v>
      </c>
      <c r="S26" s="138" t="s">
        <v>1292</v>
      </c>
      <c r="T26" s="135" t="s">
        <v>1291</v>
      </c>
    </row>
    <row r="27" spans="1:20" ht="25" customHeight="1">
      <c r="A27" s="39" t="s">
        <v>837</v>
      </c>
      <c r="B27" s="39">
        <v>16</v>
      </c>
      <c r="C27" s="358">
        <v>7</v>
      </c>
      <c r="D27" s="358"/>
      <c r="E27" s="358" t="s">
        <v>398</v>
      </c>
      <c r="F27" s="358"/>
      <c r="G27" s="358">
        <v>4.5999999999999996</v>
      </c>
      <c r="H27" s="358"/>
      <c r="I27" s="358">
        <v>0.7</v>
      </c>
      <c r="J27" s="358"/>
      <c r="K27" s="39">
        <v>1.8</v>
      </c>
      <c r="L27" s="39">
        <v>17.5</v>
      </c>
      <c r="M27" s="373">
        <v>1.91</v>
      </c>
      <c r="N27" s="373"/>
      <c r="O27" s="43">
        <v>349</v>
      </c>
      <c r="Q27" s="2">
        <f>G27+(I27+0.1)*2</f>
        <v>6.1999999999999993</v>
      </c>
      <c r="R27" s="2">
        <f>Q27*2.16+0.4*2</f>
        <v>14.192</v>
      </c>
      <c r="S27" s="2">
        <f>R27*0.035+1</f>
        <v>1.4967200000000001</v>
      </c>
    </row>
    <row r="28" spans="1:20" ht="25" customHeight="1">
      <c r="A28" s="41" t="s">
        <v>837</v>
      </c>
      <c r="B28" s="41">
        <v>25</v>
      </c>
      <c r="C28" s="360">
        <v>7</v>
      </c>
      <c r="D28" s="360"/>
      <c r="E28" s="360" t="s">
        <v>398</v>
      </c>
      <c r="F28" s="360"/>
      <c r="G28" s="360">
        <v>5.9</v>
      </c>
      <c r="H28" s="360"/>
      <c r="I28" s="360">
        <v>0.9</v>
      </c>
      <c r="J28" s="360"/>
      <c r="K28" s="41">
        <v>1.8</v>
      </c>
      <c r="L28" s="41">
        <v>20.6</v>
      </c>
      <c r="M28" s="374">
        <v>1.2</v>
      </c>
      <c r="N28" s="374"/>
      <c r="O28" s="44">
        <v>484</v>
      </c>
      <c r="Q28" s="2">
        <f t="shared" ref="Q28:Q37" si="0">G28+(I28+0.1)*2</f>
        <v>7.9</v>
      </c>
      <c r="R28" s="2">
        <f t="shared" ref="R28:R31" si="1">Q28*2.16+0.4*2</f>
        <v>17.864000000000004</v>
      </c>
      <c r="S28" s="2">
        <f t="shared" ref="S28:S37" si="2">R28*0.035+1</f>
        <v>1.6252400000000002</v>
      </c>
    </row>
    <row r="29" spans="1:20" ht="25" customHeight="1">
      <c r="A29" s="39" t="s">
        <v>837</v>
      </c>
      <c r="B29" s="39">
        <v>35</v>
      </c>
      <c r="C29" s="358">
        <v>7</v>
      </c>
      <c r="D29" s="358"/>
      <c r="E29" s="358" t="s">
        <v>398</v>
      </c>
      <c r="F29" s="358"/>
      <c r="G29" s="358">
        <v>6.9</v>
      </c>
      <c r="H29" s="358"/>
      <c r="I29" s="358">
        <v>0.9</v>
      </c>
      <c r="J29" s="358"/>
      <c r="K29" s="39">
        <v>1.8</v>
      </c>
      <c r="L29" s="39">
        <v>22.5</v>
      </c>
      <c r="M29" s="373">
        <v>0.86799999999999999</v>
      </c>
      <c r="N29" s="373"/>
      <c r="O29" s="43">
        <v>612</v>
      </c>
      <c r="Q29" s="2">
        <f t="shared" si="0"/>
        <v>8.9</v>
      </c>
      <c r="R29" s="2">
        <f t="shared" si="1"/>
        <v>20.024000000000004</v>
      </c>
      <c r="S29" s="2">
        <f t="shared" si="2"/>
        <v>1.7008400000000004</v>
      </c>
    </row>
    <row r="30" spans="1:20" ht="25" customHeight="1">
      <c r="A30" s="41" t="s">
        <v>837</v>
      </c>
      <c r="B30" s="41">
        <v>50</v>
      </c>
      <c r="C30" s="360">
        <v>7</v>
      </c>
      <c r="D30" s="360"/>
      <c r="E30" s="360" t="s">
        <v>398</v>
      </c>
      <c r="F30" s="360"/>
      <c r="G30" s="360">
        <v>8.1999999999999993</v>
      </c>
      <c r="H30" s="360"/>
      <c r="I30" s="375">
        <v>1</v>
      </c>
      <c r="J30" s="375"/>
      <c r="K30" s="41">
        <v>1.8</v>
      </c>
      <c r="L30" s="45">
        <v>26.2</v>
      </c>
      <c r="M30" s="374">
        <v>0.64100000000000001</v>
      </c>
      <c r="N30" s="374"/>
      <c r="O30" s="44">
        <v>795</v>
      </c>
      <c r="Q30" s="2">
        <f t="shared" si="0"/>
        <v>10.399999999999999</v>
      </c>
      <c r="R30" s="2">
        <f t="shared" si="1"/>
        <v>23.263999999999999</v>
      </c>
      <c r="S30" s="2">
        <f t="shared" si="2"/>
        <v>1.8142400000000001</v>
      </c>
    </row>
    <row r="31" spans="1:20" ht="25" customHeight="1">
      <c r="A31" s="39" t="s">
        <v>837</v>
      </c>
      <c r="B31" s="39">
        <v>70</v>
      </c>
      <c r="C31" s="358">
        <v>19</v>
      </c>
      <c r="D31" s="358"/>
      <c r="E31" s="358" t="s">
        <v>398</v>
      </c>
      <c r="F31" s="358"/>
      <c r="G31" s="358">
        <v>9.6999999999999993</v>
      </c>
      <c r="H31" s="358"/>
      <c r="I31" s="376">
        <v>1.1000000000000001</v>
      </c>
      <c r="J31" s="376"/>
      <c r="K31" s="39">
        <v>1.9</v>
      </c>
      <c r="L31" s="39">
        <v>30.8</v>
      </c>
      <c r="M31" s="373">
        <v>0.443</v>
      </c>
      <c r="N31" s="373"/>
      <c r="O31" s="43">
        <v>1087</v>
      </c>
      <c r="Q31" s="2">
        <f t="shared" si="0"/>
        <v>12.1</v>
      </c>
      <c r="R31" s="2">
        <f t="shared" si="1"/>
        <v>26.936</v>
      </c>
      <c r="S31" s="2">
        <f t="shared" si="2"/>
        <v>1.94276</v>
      </c>
      <c r="T31" s="2">
        <f t="shared" ref="T31:T37" si="3">R31+S31*2</f>
        <v>30.82152</v>
      </c>
    </row>
    <row r="32" spans="1:20" ht="25" customHeight="1">
      <c r="A32" s="41" t="s">
        <v>837</v>
      </c>
      <c r="B32" s="41">
        <v>95</v>
      </c>
      <c r="C32" s="360">
        <v>19</v>
      </c>
      <c r="D32" s="360"/>
      <c r="E32" s="360" t="s">
        <v>398</v>
      </c>
      <c r="F32" s="360"/>
      <c r="G32" s="360">
        <v>11.4</v>
      </c>
      <c r="H32" s="360"/>
      <c r="I32" s="360">
        <v>1.1000000000000001</v>
      </c>
      <c r="J32" s="360"/>
      <c r="K32" s="45">
        <v>2</v>
      </c>
      <c r="L32" s="140">
        <v>35</v>
      </c>
      <c r="M32" s="374">
        <v>0.32</v>
      </c>
      <c r="N32" s="374"/>
      <c r="O32" s="44">
        <v>1399</v>
      </c>
      <c r="Q32" s="2">
        <f t="shared" si="0"/>
        <v>13.8</v>
      </c>
      <c r="R32" s="2">
        <f>Q32*2.16+0.6*2</f>
        <v>31.008000000000003</v>
      </c>
      <c r="S32" s="2">
        <f t="shared" si="2"/>
        <v>2.08528</v>
      </c>
      <c r="T32" s="2">
        <f t="shared" si="3"/>
        <v>35.178560000000004</v>
      </c>
    </row>
    <row r="33" spans="1:20" ht="25" customHeight="1">
      <c r="A33" s="39" t="s">
        <v>837</v>
      </c>
      <c r="B33" s="39">
        <v>120</v>
      </c>
      <c r="C33" s="358">
        <v>19</v>
      </c>
      <c r="D33" s="358"/>
      <c r="E33" s="358" t="s">
        <v>398</v>
      </c>
      <c r="F33" s="358"/>
      <c r="G33" s="358">
        <v>12.8</v>
      </c>
      <c r="H33" s="358"/>
      <c r="I33" s="358">
        <v>1.2</v>
      </c>
      <c r="J33" s="358"/>
      <c r="K33" s="46">
        <v>2.2000000000000002</v>
      </c>
      <c r="L33" s="139">
        <v>39</v>
      </c>
      <c r="M33" s="373">
        <v>0.253</v>
      </c>
      <c r="N33" s="373"/>
      <c r="O33" s="43">
        <v>1745</v>
      </c>
      <c r="Q33" s="2">
        <f t="shared" si="0"/>
        <v>15.4</v>
      </c>
      <c r="R33" s="2">
        <f>Q33*2.16+0.6*2</f>
        <v>34.464000000000006</v>
      </c>
      <c r="S33" s="2">
        <f t="shared" si="2"/>
        <v>2.2062400000000002</v>
      </c>
      <c r="T33" s="2">
        <f t="shared" si="3"/>
        <v>38.876480000000008</v>
      </c>
    </row>
    <row r="34" spans="1:20" ht="25" customHeight="1">
      <c r="A34" s="41" t="s">
        <v>837</v>
      </c>
      <c r="B34" s="41">
        <v>150</v>
      </c>
      <c r="C34" s="360">
        <v>19</v>
      </c>
      <c r="D34" s="360"/>
      <c r="E34" s="360" t="s">
        <v>398</v>
      </c>
      <c r="F34" s="360"/>
      <c r="G34" s="360">
        <v>14.2</v>
      </c>
      <c r="H34" s="360"/>
      <c r="I34" s="360">
        <v>1.4</v>
      </c>
      <c r="J34" s="360"/>
      <c r="K34" s="41">
        <v>2.2999999999999998</v>
      </c>
      <c r="L34" s="140">
        <v>43</v>
      </c>
      <c r="M34" s="374">
        <v>0.20599999999999999</v>
      </c>
      <c r="N34" s="374"/>
      <c r="O34" s="44">
        <v>2144</v>
      </c>
      <c r="Q34" s="2">
        <f t="shared" si="0"/>
        <v>17.2</v>
      </c>
      <c r="R34" s="2">
        <f>Q34*2.16+0.6*2</f>
        <v>38.352000000000004</v>
      </c>
      <c r="S34" s="2">
        <f t="shared" si="2"/>
        <v>2.34232</v>
      </c>
      <c r="T34" s="2">
        <f t="shared" si="3"/>
        <v>43.036640000000006</v>
      </c>
    </row>
    <row r="35" spans="1:20" ht="25" customHeight="1">
      <c r="A35" s="39" t="s">
        <v>837</v>
      </c>
      <c r="B35" s="39">
        <v>185</v>
      </c>
      <c r="C35" s="358">
        <v>37</v>
      </c>
      <c r="D35" s="358"/>
      <c r="E35" s="358" t="s">
        <v>398</v>
      </c>
      <c r="F35" s="358"/>
      <c r="G35" s="358">
        <v>15.8</v>
      </c>
      <c r="H35" s="358"/>
      <c r="I35" s="358">
        <v>1.6</v>
      </c>
      <c r="J35" s="358"/>
      <c r="K35" s="39">
        <v>2.4</v>
      </c>
      <c r="L35" s="139">
        <v>48.5</v>
      </c>
      <c r="M35" s="373">
        <v>0.16400000000000001</v>
      </c>
      <c r="N35" s="373"/>
      <c r="O35" s="43">
        <v>2585</v>
      </c>
      <c r="Q35" s="2">
        <f t="shared" si="0"/>
        <v>19.200000000000003</v>
      </c>
      <c r="R35" s="2">
        <f>Q35*2.16+1*2</f>
        <v>43.472000000000008</v>
      </c>
      <c r="S35" s="2">
        <f t="shared" si="2"/>
        <v>2.5215200000000006</v>
      </c>
      <c r="T35" s="2">
        <f t="shared" si="3"/>
        <v>48.515040000000013</v>
      </c>
    </row>
    <row r="36" spans="1:20" ht="25" customHeight="1">
      <c r="A36" s="41" t="s">
        <v>837</v>
      </c>
      <c r="B36" s="41">
        <v>240</v>
      </c>
      <c r="C36" s="360">
        <v>37</v>
      </c>
      <c r="D36" s="360"/>
      <c r="E36" s="360" t="s">
        <v>398</v>
      </c>
      <c r="F36" s="360"/>
      <c r="G36" s="360">
        <v>18.100000000000001</v>
      </c>
      <c r="H36" s="360"/>
      <c r="I36" s="360">
        <v>1.7</v>
      </c>
      <c r="J36" s="360"/>
      <c r="K36" s="41">
        <v>2.6</v>
      </c>
      <c r="L36" s="45">
        <v>54.3</v>
      </c>
      <c r="M36" s="374">
        <v>0.125</v>
      </c>
      <c r="N36" s="374"/>
      <c r="O36" s="44">
        <v>3291</v>
      </c>
      <c r="Q36" s="2">
        <f t="shared" si="0"/>
        <v>21.700000000000003</v>
      </c>
      <c r="R36" s="2">
        <f t="shared" ref="R36:R37" si="4">Q36*2.16+1*2</f>
        <v>48.872000000000007</v>
      </c>
      <c r="S36" s="2">
        <f t="shared" si="2"/>
        <v>2.7105200000000007</v>
      </c>
      <c r="T36" s="2">
        <f t="shared" si="3"/>
        <v>54.293040000000005</v>
      </c>
    </row>
    <row r="37" spans="1:20" ht="25" customHeight="1">
      <c r="A37" s="39" t="s">
        <v>837</v>
      </c>
      <c r="B37" s="39">
        <v>300</v>
      </c>
      <c r="C37" s="358">
        <v>37</v>
      </c>
      <c r="D37" s="358"/>
      <c r="E37" s="358" t="s">
        <v>398</v>
      </c>
      <c r="F37" s="358"/>
      <c r="G37" s="358">
        <v>20.399999999999999</v>
      </c>
      <c r="H37" s="358"/>
      <c r="I37" s="358">
        <v>1.8</v>
      </c>
      <c r="J37" s="358"/>
      <c r="K37" s="39">
        <v>2.8</v>
      </c>
      <c r="L37" s="139">
        <v>60</v>
      </c>
      <c r="M37" s="373">
        <v>0.1</v>
      </c>
      <c r="N37" s="373"/>
      <c r="O37" s="43">
        <v>3987</v>
      </c>
      <c r="Q37" s="2">
        <f t="shared" si="0"/>
        <v>24.2</v>
      </c>
      <c r="R37" s="2">
        <f t="shared" si="4"/>
        <v>54.271999999999998</v>
      </c>
      <c r="S37" s="2">
        <f t="shared" si="2"/>
        <v>2.8995199999999999</v>
      </c>
      <c r="T37" s="2">
        <f t="shared" si="3"/>
        <v>60.071039999999996</v>
      </c>
    </row>
    <row r="69" spans="1:15" ht="30" customHeight="1">
      <c r="A69" s="12"/>
      <c r="B69" s="13" t="s">
        <v>7</v>
      </c>
      <c r="C69" s="14"/>
      <c r="D69" s="14"/>
      <c r="E69" s="14"/>
      <c r="F69" s="14"/>
      <c r="G69" s="14"/>
      <c r="H69" s="14"/>
      <c r="I69" s="14"/>
      <c r="J69" s="14"/>
      <c r="K69" s="14"/>
      <c r="L69" s="14"/>
      <c r="M69" s="14"/>
      <c r="N69" s="14"/>
      <c r="O69" s="16">
        <v>55</v>
      </c>
    </row>
  </sheetData>
  <mergeCells count="71">
    <mergeCell ref="H1:N1"/>
    <mergeCell ref="A2:O2"/>
    <mergeCell ref="C24:F24"/>
    <mergeCell ref="C25:F25"/>
    <mergeCell ref="C26:D26"/>
    <mergeCell ref="E26:F26"/>
    <mergeCell ref="G26:H26"/>
    <mergeCell ref="I26:J26"/>
    <mergeCell ref="M26:N26"/>
    <mergeCell ref="K24:K25"/>
    <mergeCell ref="L24:L25"/>
    <mergeCell ref="O24:O25"/>
    <mergeCell ref="A24:B25"/>
    <mergeCell ref="G24:H25"/>
    <mergeCell ref="I24:J25"/>
    <mergeCell ref="M24:N25"/>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s>
  <hyperlinks>
    <hyperlink ref="B69" r:id="rId1" tooltip="http://www.Z43-cable.vn" xr:uid="{00000000-0004-0000-3300-000000000000}"/>
  </hyperlinks>
  <pageMargins left="0.47222222222222199" right="0.47222222222222199" top="0.118055555555556" bottom="5.9027777777777797E-2" header="0" footer="0"/>
  <pageSetup paperSize="9" scale="65" orientation="portrait" r:id="rId2"/>
  <colBreaks count="1" manualBreakCount="1">
    <brk id="15" max="75" man="1"/>
  </colBreaks>
  <drawing r:id="rId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T69"/>
  <sheetViews>
    <sheetView topLeftCell="A7" zoomScaleNormal="100" zoomScaleSheetLayoutView="115" workbookViewId="0">
      <selection activeCell="Q25" sqref="Q25:T37"/>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8" width="9" style="2"/>
    <col min="19" max="19" width="11.453125" style="2" customWidth="1"/>
    <col min="20" max="16384" width="9" style="2"/>
  </cols>
  <sheetData>
    <row r="1" spans="1:15" ht="50" customHeight="1">
      <c r="A1" s="17" t="s">
        <v>838</v>
      </c>
      <c r="B1" s="17"/>
      <c r="C1" s="17"/>
      <c r="D1" s="17"/>
      <c r="E1" s="17"/>
      <c r="F1" s="17"/>
      <c r="H1" s="179" t="s">
        <v>1</v>
      </c>
      <c r="I1" s="179"/>
      <c r="J1" s="179"/>
      <c r="K1" s="179"/>
      <c r="L1" s="179"/>
      <c r="M1" s="179"/>
      <c r="N1" s="179"/>
    </row>
    <row r="2" spans="1:15" s="1" customFormat="1" ht="45" customHeight="1">
      <c r="A2" s="364" t="s">
        <v>839</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821</v>
      </c>
      <c r="B6" s="33"/>
      <c r="C6" s="33"/>
      <c r="D6" s="33"/>
      <c r="E6" s="33"/>
      <c r="F6" s="33"/>
    </row>
    <row r="7" spans="1:15">
      <c r="A7" s="135" t="s">
        <v>1274</v>
      </c>
      <c r="B7" s="34"/>
      <c r="C7" s="34"/>
      <c r="D7" s="34"/>
      <c r="E7" s="34"/>
      <c r="F7" s="34"/>
    </row>
    <row r="8" spans="1:15">
      <c r="A8" s="2" t="s">
        <v>492</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136" t="s">
        <v>1287</v>
      </c>
      <c r="B12" s="4"/>
      <c r="C12" s="4"/>
      <c r="D12" s="4"/>
      <c r="E12" s="4"/>
      <c r="F12" s="4"/>
    </row>
    <row r="13" spans="1:15">
      <c r="A13" s="135" t="s">
        <v>1293</v>
      </c>
      <c r="B13" s="34"/>
      <c r="C13" s="34"/>
      <c r="D13" s="34"/>
      <c r="E13" s="34"/>
      <c r="F13" s="34"/>
      <c r="G13" s="35"/>
      <c r="H13" s="35"/>
      <c r="I13" s="35"/>
      <c r="J13" s="35"/>
      <c r="K13" s="35"/>
      <c r="L13" s="35"/>
    </row>
    <row r="14" spans="1:15">
      <c r="A14" s="2" t="s">
        <v>496</v>
      </c>
      <c r="B14" s="34"/>
      <c r="C14" s="34"/>
      <c r="D14" s="34"/>
      <c r="E14" s="34"/>
      <c r="F14" s="34"/>
      <c r="G14" s="35"/>
      <c r="H14" s="35"/>
      <c r="I14" s="35"/>
      <c r="J14" s="35"/>
      <c r="K14" s="35"/>
      <c r="L14" s="35"/>
    </row>
    <row r="16" spans="1:15" ht="15">
      <c r="A16" s="4" t="s">
        <v>176</v>
      </c>
      <c r="B16" s="33"/>
      <c r="C16" s="33"/>
      <c r="D16" s="33"/>
      <c r="E16" s="33"/>
      <c r="F16" s="33"/>
    </row>
    <row r="17" spans="1:20">
      <c r="A17" s="36" t="s">
        <v>456</v>
      </c>
      <c r="B17" s="37"/>
      <c r="C17" s="37"/>
      <c r="D17" s="37"/>
      <c r="E17" s="37"/>
      <c r="F17" s="37"/>
    </row>
    <row r="18" spans="1:20">
      <c r="A18" s="36" t="s">
        <v>497</v>
      </c>
      <c r="B18" s="37"/>
      <c r="C18" s="37"/>
      <c r="D18" s="37"/>
      <c r="E18" s="37"/>
      <c r="F18" s="37"/>
    </row>
    <row r="19" spans="1:20">
      <c r="A19" s="36" t="s">
        <v>498</v>
      </c>
      <c r="B19" s="37"/>
      <c r="C19" s="37"/>
      <c r="D19" s="37"/>
      <c r="E19" s="37"/>
      <c r="F19" s="37"/>
    </row>
    <row r="20" spans="1:20">
      <c r="A20" s="36" t="s">
        <v>389</v>
      </c>
      <c r="B20" s="37"/>
      <c r="C20" s="37"/>
      <c r="D20" s="37"/>
      <c r="E20" s="37"/>
      <c r="F20" s="37"/>
    </row>
    <row r="22" spans="1:20" ht="15">
      <c r="A22" s="4" t="s">
        <v>182</v>
      </c>
      <c r="B22" s="33"/>
      <c r="C22" s="33"/>
      <c r="D22" s="33"/>
      <c r="E22" s="33"/>
      <c r="F22" s="33"/>
    </row>
    <row r="24" spans="1:20"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20" ht="30" customHeight="1">
      <c r="A25" s="193"/>
      <c r="B25" s="193"/>
      <c r="C25" s="193" t="s">
        <v>240</v>
      </c>
      <c r="D25" s="193"/>
      <c r="E25" s="193"/>
      <c r="F25" s="193"/>
      <c r="G25" s="193"/>
      <c r="H25" s="193"/>
      <c r="I25" s="193"/>
      <c r="J25" s="193"/>
      <c r="K25" s="193"/>
      <c r="L25" s="193"/>
      <c r="M25" s="193"/>
      <c r="N25" s="193"/>
      <c r="O25" s="193"/>
      <c r="R25" s="2">
        <v>2.42</v>
      </c>
    </row>
    <row r="26" spans="1:20">
      <c r="A26" s="38" t="s">
        <v>192</v>
      </c>
      <c r="B26" s="38" t="s">
        <v>193</v>
      </c>
      <c r="C26" s="193" t="s">
        <v>194</v>
      </c>
      <c r="D26" s="193"/>
      <c r="E26" s="193" t="s">
        <v>196</v>
      </c>
      <c r="F26" s="365"/>
      <c r="G26" s="193" t="s">
        <v>196</v>
      </c>
      <c r="H26" s="193"/>
      <c r="I26" s="193" t="s">
        <v>196</v>
      </c>
      <c r="J26" s="193"/>
      <c r="K26" s="38" t="s">
        <v>196</v>
      </c>
      <c r="L26" s="38" t="s">
        <v>196</v>
      </c>
      <c r="M26" s="193" t="s">
        <v>197</v>
      </c>
      <c r="N26" s="193"/>
      <c r="O26" s="38" t="s">
        <v>198</v>
      </c>
      <c r="Q26" s="138" t="s">
        <v>1289</v>
      </c>
      <c r="R26" s="138" t="s">
        <v>1290</v>
      </c>
      <c r="S26" s="138" t="s">
        <v>1292</v>
      </c>
      <c r="T26" s="135" t="s">
        <v>1291</v>
      </c>
    </row>
    <row r="27" spans="1:20" ht="25" customHeight="1">
      <c r="A27" s="39" t="s">
        <v>840</v>
      </c>
      <c r="B27" s="39">
        <v>16</v>
      </c>
      <c r="C27" s="358">
        <v>7</v>
      </c>
      <c r="D27" s="358"/>
      <c r="E27" s="358" t="s">
        <v>398</v>
      </c>
      <c r="F27" s="358"/>
      <c r="G27" s="358">
        <v>4.5999999999999996</v>
      </c>
      <c r="H27" s="358"/>
      <c r="I27" s="358">
        <v>0.7</v>
      </c>
      <c r="J27" s="358"/>
      <c r="K27" s="39">
        <v>1.8</v>
      </c>
      <c r="L27" s="39">
        <v>19.600000000000001</v>
      </c>
      <c r="M27" s="373">
        <v>1.91</v>
      </c>
      <c r="N27" s="373"/>
      <c r="O27" s="43">
        <v>422</v>
      </c>
      <c r="Q27" s="2">
        <f>G27+(I27+0.1)*2</f>
        <v>6.1999999999999993</v>
      </c>
      <c r="R27" s="2">
        <f>Q27*R25+0.4*2</f>
        <v>15.803999999999998</v>
      </c>
      <c r="S27" s="2">
        <f>R27*0.035+1</f>
        <v>1.55314</v>
      </c>
    </row>
    <row r="28" spans="1:20" ht="25" customHeight="1">
      <c r="A28" s="41" t="s">
        <v>840</v>
      </c>
      <c r="B28" s="41">
        <v>25</v>
      </c>
      <c r="C28" s="360">
        <v>7</v>
      </c>
      <c r="D28" s="360"/>
      <c r="E28" s="360" t="s">
        <v>398</v>
      </c>
      <c r="F28" s="360"/>
      <c r="G28" s="360">
        <v>5.9</v>
      </c>
      <c r="H28" s="360"/>
      <c r="I28" s="360">
        <v>0.9</v>
      </c>
      <c r="J28" s="360"/>
      <c r="K28" s="41">
        <v>1.8</v>
      </c>
      <c r="L28" s="41">
        <v>22.7</v>
      </c>
      <c r="M28" s="374">
        <v>1.2</v>
      </c>
      <c r="N28" s="374"/>
      <c r="O28" s="44">
        <v>596</v>
      </c>
      <c r="Q28" s="2">
        <f t="shared" ref="Q28:Q37" si="0">G28+(I28+0.1)*2</f>
        <v>7.9</v>
      </c>
      <c r="R28" s="2">
        <f>Q28*R25+0.4*2</f>
        <v>19.917999999999999</v>
      </c>
      <c r="S28" s="2">
        <f t="shared" ref="S28:S37" si="1">R28*0.035+1</f>
        <v>1.69713</v>
      </c>
    </row>
    <row r="29" spans="1:20" ht="25" customHeight="1">
      <c r="A29" s="39" t="s">
        <v>840</v>
      </c>
      <c r="B29" s="39">
        <v>35</v>
      </c>
      <c r="C29" s="358">
        <v>7</v>
      </c>
      <c r="D29" s="358"/>
      <c r="E29" s="358" t="s">
        <v>398</v>
      </c>
      <c r="F29" s="358"/>
      <c r="G29" s="358">
        <v>6.9</v>
      </c>
      <c r="H29" s="358"/>
      <c r="I29" s="358">
        <v>0.9</v>
      </c>
      <c r="J29" s="358"/>
      <c r="K29" s="39">
        <v>1.8</v>
      </c>
      <c r="L29" s="39">
        <v>25.1</v>
      </c>
      <c r="M29" s="373">
        <v>0.86799999999999999</v>
      </c>
      <c r="N29" s="373"/>
      <c r="O29" s="43">
        <v>762</v>
      </c>
      <c r="Q29" s="2">
        <f t="shared" si="0"/>
        <v>8.9</v>
      </c>
      <c r="R29" s="2">
        <f>Q29*R25+0.4*2</f>
        <v>22.338000000000001</v>
      </c>
      <c r="S29" s="2">
        <f t="shared" si="1"/>
        <v>1.7818300000000002</v>
      </c>
    </row>
    <row r="30" spans="1:20" ht="25" customHeight="1">
      <c r="A30" s="41" t="s">
        <v>840</v>
      </c>
      <c r="B30" s="41">
        <v>50</v>
      </c>
      <c r="C30" s="360">
        <v>7</v>
      </c>
      <c r="D30" s="360"/>
      <c r="E30" s="360" t="s">
        <v>398</v>
      </c>
      <c r="F30" s="360"/>
      <c r="G30" s="360">
        <v>8.1999999999999993</v>
      </c>
      <c r="H30" s="360"/>
      <c r="I30" s="375">
        <v>1</v>
      </c>
      <c r="J30" s="375"/>
      <c r="K30" s="41">
        <v>1.9</v>
      </c>
      <c r="L30" s="45">
        <v>28.3</v>
      </c>
      <c r="M30" s="374">
        <v>0.64100000000000001</v>
      </c>
      <c r="N30" s="374"/>
      <c r="O30" s="44">
        <v>1002</v>
      </c>
      <c r="Q30" s="2">
        <f t="shared" si="0"/>
        <v>10.399999999999999</v>
      </c>
      <c r="R30" s="2">
        <f>Q30*R25+0.4*2</f>
        <v>25.967999999999996</v>
      </c>
      <c r="S30" s="2">
        <f t="shared" si="1"/>
        <v>1.9088799999999999</v>
      </c>
    </row>
    <row r="31" spans="1:20" ht="25" customHeight="1">
      <c r="A31" s="39" t="s">
        <v>840</v>
      </c>
      <c r="B31" s="39">
        <v>70</v>
      </c>
      <c r="C31" s="358">
        <v>19</v>
      </c>
      <c r="D31" s="358"/>
      <c r="E31" s="358" t="s">
        <v>398</v>
      </c>
      <c r="F31" s="358"/>
      <c r="G31" s="358">
        <v>9.6999999999999993</v>
      </c>
      <c r="H31" s="358"/>
      <c r="I31" s="376">
        <v>1.1000000000000001</v>
      </c>
      <c r="J31" s="376"/>
      <c r="K31" s="46">
        <v>2</v>
      </c>
      <c r="L31" s="139">
        <v>34</v>
      </c>
      <c r="M31" s="373">
        <v>0.443</v>
      </c>
      <c r="N31" s="373"/>
      <c r="O31" s="43">
        <v>1362</v>
      </c>
      <c r="Q31" s="2">
        <f t="shared" si="0"/>
        <v>12.1</v>
      </c>
      <c r="R31" s="2">
        <f>Q31*R25+0.4*2</f>
        <v>30.082000000000001</v>
      </c>
      <c r="S31" s="2">
        <f t="shared" si="1"/>
        <v>2.0528700000000004</v>
      </c>
      <c r="T31" s="2">
        <f t="shared" ref="T31:T37" si="2">R31+S31*2</f>
        <v>34.187740000000005</v>
      </c>
    </row>
    <row r="32" spans="1:20" ht="25" customHeight="1">
      <c r="A32" s="41" t="s">
        <v>840</v>
      </c>
      <c r="B32" s="41">
        <v>95</v>
      </c>
      <c r="C32" s="360">
        <v>19</v>
      </c>
      <c r="D32" s="360"/>
      <c r="E32" s="360" t="s">
        <v>398</v>
      </c>
      <c r="F32" s="360"/>
      <c r="G32" s="360">
        <v>11.4</v>
      </c>
      <c r="H32" s="360"/>
      <c r="I32" s="360">
        <v>1.1000000000000001</v>
      </c>
      <c r="J32" s="360"/>
      <c r="K32" s="45">
        <v>2.2000000000000002</v>
      </c>
      <c r="L32" s="140">
        <v>39</v>
      </c>
      <c r="M32" s="374">
        <v>0.32</v>
      </c>
      <c r="N32" s="374"/>
      <c r="O32" s="44">
        <v>1785</v>
      </c>
      <c r="Q32" s="2">
        <f t="shared" si="0"/>
        <v>13.8</v>
      </c>
      <c r="R32" s="2">
        <f>Q32*R25+0.6*2</f>
        <v>34.596000000000004</v>
      </c>
      <c r="S32" s="2">
        <f t="shared" si="1"/>
        <v>2.2108600000000003</v>
      </c>
      <c r="T32" s="2">
        <f t="shared" si="2"/>
        <v>39.017720000000004</v>
      </c>
    </row>
    <row r="33" spans="1:20" ht="25" customHeight="1">
      <c r="A33" s="39" t="s">
        <v>840</v>
      </c>
      <c r="B33" s="39">
        <v>120</v>
      </c>
      <c r="C33" s="358">
        <v>19</v>
      </c>
      <c r="D33" s="358"/>
      <c r="E33" s="358" t="s">
        <v>398</v>
      </c>
      <c r="F33" s="358"/>
      <c r="G33" s="358">
        <v>12.8</v>
      </c>
      <c r="H33" s="358"/>
      <c r="I33" s="358">
        <v>1.2</v>
      </c>
      <c r="J33" s="358"/>
      <c r="K33" s="46">
        <v>2.2999999999999998</v>
      </c>
      <c r="L33" s="39">
        <v>43.2</v>
      </c>
      <c r="M33" s="373">
        <v>0.253</v>
      </c>
      <c r="N33" s="373"/>
      <c r="O33" s="43">
        <v>2213</v>
      </c>
      <c r="Q33" s="2">
        <f t="shared" si="0"/>
        <v>15.4</v>
      </c>
      <c r="R33" s="2">
        <f>Q33*R25+0.6*2</f>
        <v>38.468000000000004</v>
      </c>
      <c r="S33" s="2">
        <f t="shared" si="1"/>
        <v>2.3463800000000004</v>
      </c>
      <c r="T33" s="2">
        <f t="shared" si="2"/>
        <v>43.160760000000003</v>
      </c>
    </row>
    <row r="34" spans="1:20" ht="25" customHeight="1">
      <c r="A34" s="41" t="s">
        <v>840</v>
      </c>
      <c r="B34" s="41">
        <v>150</v>
      </c>
      <c r="C34" s="360">
        <v>19</v>
      </c>
      <c r="D34" s="360"/>
      <c r="E34" s="360" t="s">
        <v>398</v>
      </c>
      <c r="F34" s="360"/>
      <c r="G34" s="360">
        <v>14.2</v>
      </c>
      <c r="H34" s="360"/>
      <c r="I34" s="360">
        <v>1.4</v>
      </c>
      <c r="J34" s="360"/>
      <c r="K34" s="41">
        <v>2.5</v>
      </c>
      <c r="L34" s="41">
        <v>47.8</v>
      </c>
      <c r="M34" s="374">
        <v>0.20599999999999999</v>
      </c>
      <c r="N34" s="374"/>
      <c r="O34" s="44">
        <v>2717</v>
      </c>
      <c r="Q34" s="2">
        <f t="shared" si="0"/>
        <v>17.2</v>
      </c>
      <c r="R34" s="2">
        <f>Q34*R25+0.6*2</f>
        <v>42.823999999999998</v>
      </c>
      <c r="S34" s="2">
        <f t="shared" si="1"/>
        <v>2.4988400000000004</v>
      </c>
      <c r="T34" s="2">
        <f t="shared" si="2"/>
        <v>47.821680000000001</v>
      </c>
    </row>
    <row r="35" spans="1:20" ht="25" customHeight="1">
      <c r="A35" s="39" t="s">
        <v>840</v>
      </c>
      <c r="B35" s="39">
        <v>185</v>
      </c>
      <c r="C35" s="358">
        <v>37</v>
      </c>
      <c r="D35" s="358"/>
      <c r="E35" s="358" t="s">
        <v>398</v>
      </c>
      <c r="F35" s="358"/>
      <c r="G35" s="358">
        <v>15.8</v>
      </c>
      <c r="H35" s="358"/>
      <c r="I35" s="358">
        <v>1.6</v>
      </c>
      <c r="J35" s="358"/>
      <c r="K35" s="39">
        <v>2.6</v>
      </c>
      <c r="L35" s="39">
        <v>53.8</v>
      </c>
      <c r="M35" s="373">
        <v>0.16400000000000001</v>
      </c>
      <c r="N35" s="373"/>
      <c r="O35" s="43">
        <v>3297</v>
      </c>
      <c r="Q35" s="2">
        <f t="shared" si="0"/>
        <v>19.200000000000003</v>
      </c>
      <c r="R35" s="2">
        <f>Q35*R25+1*2</f>
        <v>48.464000000000006</v>
      </c>
      <c r="S35" s="2">
        <f t="shared" si="1"/>
        <v>2.6962400000000004</v>
      </c>
      <c r="T35" s="2">
        <f t="shared" si="2"/>
        <v>53.856480000000005</v>
      </c>
    </row>
    <row r="36" spans="1:20" ht="25" customHeight="1">
      <c r="A36" s="41" t="s">
        <v>840</v>
      </c>
      <c r="B36" s="41">
        <v>240</v>
      </c>
      <c r="C36" s="360">
        <v>37</v>
      </c>
      <c r="D36" s="360"/>
      <c r="E36" s="360" t="s">
        <v>398</v>
      </c>
      <c r="F36" s="360"/>
      <c r="G36" s="360">
        <v>18.100000000000001</v>
      </c>
      <c r="H36" s="360"/>
      <c r="I36" s="360">
        <v>1.7</v>
      </c>
      <c r="J36" s="360"/>
      <c r="K36" s="41">
        <v>2.8</v>
      </c>
      <c r="L36" s="45">
        <v>60.3</v>
      </c>
      <c r="M36" s="374">
        <v>0.125</v>
      </c>
      <c r="N36" s="374"/>
      <c r="O36" s="44">
        <v>4190</v>
      </c>
      <c r="Q36" s="2">
        <f t="shared" si="0"/>
        <v>21.700000000000003</v>
      </c>
      <c r="R36" s="2">
        <f>Q36*R25+1*2</f>
        <v>54.514000000000003</v>
      </c>
      <c r="S36" s="2">
        <f t="shared" si="1"/>
        <v>2.9079900000000003</v>
      </c>
      <c r="T36" s="2">
        <f t="shared" si="2"/>
        <v>60.329980000000006</v>
      </c>
    </row>
    <row r="37" spans="1:20" ht="25" customHeight="1">
      <c r="A37" s="39" t="s">
        <v>840</v>
      </c>
      <c r="B37" s="39">
        <v>300</v>
      </c>
      <c r="C37" s="358">
        <v>37</v>
      </c>
      <c r="D37" s="358"/>
      <c r="E37" s="358" t="s">
        <v>398</v>
      </c>
      <c r="F37" s="358"/>
      <c r="G37" s="358">
        <v>20.399999999999999</v>
      </c>
      <c r="H37" s="358"/>
      <c r="I37" s="358">
        <v>1.8</v>
      </c>
      <c r="J37" s="358"/>
      <c r="K37" s="46">
        <v>3</v>
      </c>
      <c r="L37" s="39">
        <v>66.8</v>
      </c>
      <c r="M37" s="373">
        <v>0.1</v>
      </c>
      <c r="N37" s="373"/>
      <c r="O37" s="43">
        <v>5095</v>
      </c>
      <c r="Q37" s="2">
        <f t="shared" si="0"/>
        <v>24.2</v>
      </c>
      <c r="R37" s="2">
        <f>Q37*R25+1*2</f>
        <v>60.564</v>
      </c>
      <c r="S37" s="2">
        <f t="shared" si="1"/>
        <v>3.1197400000000002</v>
      </c>
      <c r="T37" s="2">
        <f t="shared" si="2"/>
        <v>66.803480000000008</v>
      </c>
    </row>
    <row r="69" spans="1:15" ht="30" customHeight="1">
      <c r="A69" s="12"/>
      <c r="B69" s="13" t="s">
        <v>7</v>
      </c>
      <c r="C69" s="14"/>
      <c r="D69" s="14"/>
      <c r="E69" s="14"/>
      <c r="F69" s="14"/>
      <c r="G69" s="14"/>
      <c r="H69" s="14"/>
      <c r="I69" s="14"/>
      <c r="J69" s="14"/>
      <c r="K69" s="14"/>
      <c r="L69" s="14"/>
      <c r="M69" s="14"/>
      <c r="N69" s="14"/>
      <c r="O69" s="16">
        <v>56</v>
      </c>
    </row>
  </sheetData>
  <mergeCells count="71">
    <mergeCell ref="H1:N1"/>
    <mergeCell ref="A2:O2"/>
    <mergeCell ref="C24:F24"/>
    <mergeCell ref="C25:F25"/>
    <mergeCell ref="C26:D26"/>
    <mergeCell ref="E26:F26"/>
    <mergeCell ref="G26:H26"/>
    <mergeCell ref="I26:J26"/>
    <mergeCell ref="M26:N26"/>
    <mergeCell ref="K24:K25"/>
    <mergeCell ref="L24:L25"/>
    <mergeCell ref="O24:O25"/>
    <mergeCell ref="A24:B25"/>
    <mergeCell ref="G24:H25"/>
    <mergeCell ref="I24:J25"/>
    <mergeCell ref="M24:N25"/>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s>
  <hyperlinks>
    <hyperlink ref="B69" r:id="rId1" tooltip="http://www.Z43-cable.vn" xr:uid="{00000000-0004-0000-3400-000000000000}"/>
  </hyperlinks>
  <pageMargins left="0.47222222222222199" right="0.47222222222222199" top="0.118055555555556" bottom="5.9027777777777797E-2" header="0" footer="0"/>
  <pageSetup paperSize="9" scale="65" orientation="portrait" r:id="rId2"/>
  <colBreaks count="1" manualBreakCount="1">
    <brk id="15" max="76" man="1"/>
  </colBreaks>
  <drawing r:id="rId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T69"/>
  <sheetViews>
    <sheetView topLeftCell="A24" zoomScaleNormal="100" zoomScaleSheetLayoutView="100" workbookViewId="0">
      <selection activeCell="R36" sqref="R36"/>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7" width="9" style="2"/>
    <col min="18" max="18" width="12.54296875" style="2" customWidth="1"/>
    <col min="19" max="19" width="11.6328125" style="2" customWidth="1"/>
    <col min="20" max="16384" width="9" style="2"/>
  </cols>
  <sheetData>
    <row r="1" spans="1:15" ht="50" customHeight="1">
      <c r="A1" s="17" t="s">
        <v>841</v>
      </c>
      <c r="B1" s="17"/>
      <c r="C1" s="17"/>
      <c r="D1" s="17"/>
      <c r="E1" s="17"/>
      <c r="F1" s="17"/>
      <c r="H1" s="179" t="s">
        <v>1</v>
      </c>
      <c r="I1" s="179"/>
      <c r="J1" s="179"/>
      <c r="K1" s="179"/>
      <c r="L1" s="179"/>
      <c r="M1" s="179"/>
      <c r="N1" s="179"/>
    </row>
    <row r="2" spans="1:15" s="1" customFormat="1" ht="45" customHeight="1">
      <c r="A2" s="364" t="s">
        <v>842</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821</v>
      </c>
      <c r="B6" s="33"/>
      <c r="C6" s="33"/>
      <c r="D6" s="33"/>
      <c r="E6" s="33"/>
      <c r="F6" s="33"/>
    </row>
    <row r="7" spans="1:15">
      <c r="A7" s="135" t="s">
        <v>1274</v>
      </c>
      <c r="B7" s="34"/>
      <c r="C7" s="34"/>
      <c r="D7" s="34"/>
      <c r="E7" s="34"/>
      <c r="F7" s="34"/>
    </row>
    <row r="8" spans="1:15">
      <c r="A8" s="2" t="s">
        <v>492</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136" t="s">
        <v>1287</v>
      </c>
      <c r="B12" s="4"/>
      <c r="C12" s="4"/>
      <c r="D12" s="4"/>
      <c r="E12" s="4"/>
      <c r="F12" s="4"/>
    </row>
    <row r="13" spans="1:15">
      <c r="A13" s="135" t="s">
        <v>1296</v>
      </c>
      <c r="B13" s="34"/>
      <c r="C13" s="34"/>
      <c r="D13" s="34"/>
      <c r="E13" s="34"/>
      <c r="F13" s="34"/>
      <c r="G13" s="35"/>
      <c r="H13" s="35"/>
      <c r="I13" s="35"/>
      <c r="J13" s="35"/>
      <c r="K13" s="35"/>
      <c r="L13" s="35"/>
    </row>
    <row r="14" spans="1:15">
      <c r="A14" s="135" t="s">
        <v>1297</v>
      </c>
      <c r="B14" s="34"/>
      <c r="C14" s="34"/>
      <c r="D14" s="34"/>
      <c r="E14" s="34"/>
      <c r="F14" s="34"/>
      <c r="G14" s="35"/>
      <c r="H14" s="35"/>
      <c r="I14" s="35"/>
      <c r="J14" s="35"/>
      <c r="K14" s="35"/>
      <c r="L14" s="35"/>
    </row>
    <row r="16" spans="1:15" ht="15">
      <c r="A16" s="4" t="s">
        <v>176</v>
      </c>
      <c r="B16" s="33"/>
      <c r="C16" s="33"/>
      <c r="D16" s="33"/>
      <c r="E16" s="33"/>
      <c r="F16" s="33"/>
    </row>
    <row r="17" spans="1:20">
      <c r="A17" s="36" t="s">
        <v>456</v>
      </c>
      <c r="B17" s="37"/>
      <c r="C17" s="37"/>
      <c r="D17" s="37"/>
      <c r="E17" s="37"/>
      <c r="F17" s="37"/>
    </row>
    <row r="18" spans="1:20">
      <c r="A18" s="36" t="s">
        <v>497</v>
      </c>
      <c r="B18" s="37"/>
      <c r="C18" s="37"/>
      <c r="D18" s="37"/>
      <c r="E18" s="37"/>
      <c r="F18" s="37"/>
    </row>
    <row r="19" spans="1:20">
      <c r="A19" s="36" t="s">
        <v>498</v>
      </c>
      <c r="B19" s="37"/>
      <c r="C19" s="37"/>
      <c r="D19" s="37"/>
      <c r="E19" s="37"/>
      <c r="F19" s="37"/>
    </row>
    <row r="20" spans="1:20">
      <c r="A20" s="36" t="s">
        <v>389</v>
      </c>
      <c r="B20" s="37"/>
      <c r="C20" s="37"/>
      <c r="D20" s="37"/>
      <c r="E20" s="37"/>
      <c r="F20" s="37"/>
    </row>
    <row r="22" spans="1:20" ht="15">
      <c r="A22" s="4" t="s">
        <v>182</v>
      </c>
      <c r="B22" s="33"/>
      <c r="C22" s="33"/>
      <c r="D22" s="33"/>
      <c r="E22" s="33"/>
      <c r="F22" s="33"/>
    </row>
    <row r="24" spans="1:20"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20" ht="30" customHeight="1">
      <c r="A25" s="193"/>
      <c r="B25" s="193"/>
      <c r="C25" s="193" t="s">
        <v>240</v>
      </c>
      <c r="D25" s="193"/>
      <c r="E25" s="193"/>
      <c r="F25" s="193"/>
      <c r="G25" s="193"/>
      <c r="H25" s="193"/>
      <c r="I25" s="193"/>
      <c r="J25" s="193"/>
      <c r="K25" s="193"/>
      <c r="L25" s="193"/>
      <c r="M25" s="193"/>
      <c r="N25" s="193"/>
      <c r="O25" s="193"/>
      <c r="R25" s="2">
        <v>2.7</v>
      </c>
    </row>
    <row r="26" spans="1:20">
      <c r="A26" s="38" t="s">
        <v>192</v>
      </c>
      <c r="B26" s="38" t="s">
        <v>193</v>
      </c>
      <c r="C26" s="193" t="s">
        <v>194</v>
      </c>
      <c r="D26" s="193"/>
      <c r="E26" s="193" t="s">
        <v>196</v>
      </c>
      <c r="F26" s="365"/>
      <c r="G26" s="193" t="s">
        <v>196</v>
      </c>
      <c r="H26" s="193"/>
      <c r="I26" s="193" t="s">
        <v>196</v>
      </c>
      <c r="J26" s="193"/>
      <c r="K26" s="38" t="s">
        <v>196</v>
      </c>
      <c r="L26" s="38" t="s">
        <v>196</v>
      </c>
      <c r="M26" s="193" t="s">
        <v>197</v>
      </c>
      <c r="N26" s="193"/>
      <c r="O26" s="38" t="s">
        <v>198</v>
      </c>
      <c r="Q26" s="138" t="s">
        <v>1289</v>
      </c>
      <c r="R26" s="138" t="s">
        <v>1290</v>
      </c>
      <c r="S26" s="138" t="s">
        <v>1292</v>
      </c>
      <c r="T26" s="135" t="s">
        <v>1291</v>
      </c>
    </row>
    <row r="27" spans="1:20" ht="25" customHeight="1">
      <c r="A27" s="39" t="s">
        <v>843</v>
      </c>
      <c r="B27" s="39">
        <v>16</v>
      </c>
      <c r="C27" s="358">
        <v>7</v>
      </c>
      <c r="D27" s="358"/>
      <c r="E27" s="358" t="s">
        <v>398</v>
      </c>
      <c r="F27" s="358"/>
      <c r="G27" s="358">
        <v>4.5999999999999996</v>
      </c>
      <c r="H27" s="358"/>
      <c r="I27" s="358">
        <v>0.7</v>
      </c>
      <c r="J27" s="358"/>
      <c r="K27" s="39">
        <v>1.8</v>
      </c>
      <c r="L27" s="39">
        <v>20.8</v>
      </c>
      <c r="M27" s="373">
        <v>1.91</v>
      </c>
      <c r="N27" s="373"/>
      <c r="O27" s="43">
        <v>468</v>
      </c>
      <c r="Q27" s="2">
        <f>G27+(I27+0.1)*2</f>
        <v>6.1999999999999993</v>
      </c>
      <c r="R27" s="2">
        <f>Q27*R25+0.4*2</f>
        <v>17.54</v>
      </c>
      <c r="S27" s="130">
        <f>R27*0.035+1</f>
        <v>1.6139000000000001</v>
      </c>
    </row>
    <row r="28" spans="1:20" ht="25" customHeight="1">
      <c r="A28" s="41" t="s">
        <v>843</v>
      </c>
      <c r="B28" s="41">
        <v>25</v>
      </c>
      <c r="C28" s="360">
        <v>7</v>
      </c>
      <c r="D28" s="360"/>
      <c r="E28" s="360" t="s">
        <v>398</v>
      </c>
      <c r="F28" s="360"/>
      <c r="G28" s="360">
        <v>5.9</v>
      </c>
      <c r="H28" s="360"/>
      <c r="I28" s="360">
        <v>0.9</v>
      </c>
      <c r="J28" s="360"/>
      <c r="K28" s="41">
        <v>1.8</v>
      </c>
      <c r="L28" s="140">
        <v>25</v>
      </c>
      <c r="M28" s="374">
        <v>1.2</v>
      </c>
      <c r="N28" s="374"/>
      <c r="O28" s="44">
        <v>695</v>
      </c>
      <c r="Q28" s="2">
        <f t="shared" ref="Q28:Q37" si="0">G28+(I28+0.1)*2</f>
        <v>7.9</v>
      </c>
      <c r="R28" s="2">
        <f>Q28*R25+0.4*2</f>
        <v>22.130000000000003</v>
      </c>
      <c r="S28" s="130">
        <f t="shared" ref="S28:S37" si="1">R28*0.035+1</f>
        <v>1.7745500000000001</v>
      </c>
    </row>
    <row r="29" spans="1:20" ht="25" customHeight="1">
      <c r="A29" s="39" t="s">
        <v>843</v>
      </c>
      <c r="B29" s="39">
        <v>35</v>
      </c>
      <c r="C29" s="358">
        <v>7</v>
      </c>
      <c r="D29" s="358"/>
      <c r="E29" s="358" t="s">
        <v>398</v>
      </c>
      <c r="F29" s="358"/>
      <c r="G29" s="358">
        <v>6.9</v>
      </c>
      <c r="H29" s="358"/>
      <c r="I29" s="358">
        <v>0.9</v>
      </c>
      <c r="J29" s="358"/>
      <c r="K29" s="39">
        <v>1.8</v>
      </c>
      <c r="L29" s="39">
        <v>27.6</v>
      </c>
      <c r="M29" s="373">
        <v>0.86799999999999999</v>
      </c>
      <c r="N29" s="373"/>
      <c r="O29" s="43">
        <v>878</v>
      </c>
      <c r="Q29" s="2">
        <f t="shared" si="0"/>
        <v>8.9</v>
      </c>
      <c r="R29" s="2">
        <f>Q29*R25+0.4*2</f>
        <v>24.830000000000002</v>
      </c>
      <c r="S29" s="130">
        <f t="shared" si="1"/>
        <v>1.8690500000000001</v>
      </c>
    </row>
    <row r="30" spans="1:20" ht="25" customHeight="1">
      <c r="A30" s="41" t="s">
        <v>843</v>
      </c>
      <c r="B30" s="41">
        <v>50</v>
      </c>
      <c r="C30" s="360">
        <v>7</v>
      </c>
      <c r="D30" s="360"/>
      <c r="E30" s="360" t="s">
        <v>398</v>
      </c>
      <c r="F30" s="360"/>
      <c r="G30" s="360">
        <v>8.1999999999999993</v>
      </c>
      <c r="H30" s="360"/>
      <c r="I30" s="375">
        <v>1</v>
      </c>
      <c r="J30" s="375"/>
      <c r="K30" s="45">
        <v>2</v>
      </c>
      <c r="L30" s="45">
        <v>31.1</v>
      </c>
      <c r="M30" s="374">
        <v>0.64100000000000001</v>
      </c>
      <c r="N30" s="374"/>
      <c r="O30" s="44">
        <v>1131</v>
      </c>
      <c r="Q30" s="2">
        <f t="shared" si="0"/>
        <v>10.399999999999999</v>
      </c>
      <c r="R30" s="2">
        <f>Q30*R25+0.4*2</f>
        <v>28.88</v>
      </c>
      <c r="S30" s="130">
        <f t="shared" si="1"/>
        <v>2.0108000000000001</v>
      </c>
    </row>
    <row r="31" spans="1:20" ht="25" customHeight="1">
      <c r="A31" s="39" t="s">
        <v>843</v>
      </c>
      <c r="B31" s="39">
        <v>70</v>
      </c>
      <c r="C31" s="358">
        <v>19</v>
      </c>
      <c r="D31" s="358"/>
      <c r="E31" s="358" t="s">
        <v>398</v>
      </c>
      <c r="F31" s="358"/>
      <c r="G31" s="358">
        <v>9.6999999999999993</v>
      </c>
      <c r="H31" s="358"/>
      <c r="I31" s="376">
        <v>1.1000000000000001</v>
      </c>
      <c r="J31" s="376"/>
      <c r="K31" s="39">
        <v>2.1</v>
      </c>
      <c r="L31" s="39">
        <v>37.799999999999997</v>
      </c>
      <c r="M31" s="373">
        <v>0.443</v>
      </c>
      <c r="N31" s="373"/>
      <c r="O31" s="43">
        <v>1582</v>
      </c>
      <c r="Q31" s="2">
        <f t="shared" si="0"/>
        <v>12.1</v>
      </c>
      <c r="R31" s="2">
        <f>Q31*R25+0.4*2</f>
        <v>33.47</v>
      </c>
      <c r="S31" s="130">
        <f t="shared" si="1"/>
        <v>2.1714500000000001</v>
      </c>
      <c r="T31" s="2">
        <f t="shared" ref="T31:T37" si="2">R31+S31*2</f>
        <v>37.812899999999999</v>
      </c>
    </row>
    <row r="32" spans="1:20" ht="25" customHeight="1">
      <c r="A32" s="41" t="s">
        <v>843</v>
      </c>
      <c r="B32" s="41">
        <v>95</v>
      </c>
      <c r="C32" s="360">
        <v>19</v>
      </c>
      <c r="D32" s="360"/>
      <c r="E32" s="360" t="s">
        <v>398</v>
      </c>
      <c r="F32" s="360"/>
      <c r="G32" s="360">
        <v>11.4</v>
      </c>
      <c r="H32" s="360"/>
      <c r="I32" s="360">
        <v>1.1000000000000001</v>
      </c>
      <c r="J32" s="360"/>
      <c r="K32" s="45">
        <v>2.2999999999999998</v>
      </c>
      <c r="L32" s="41">
        <v>43.2</v>
      </c>
      <c r="M32" s="374">
        <v>0.32</v>
      </c>
      <c r="N32" s="374"/>
      <c r="O32" s="44">
        <v>2080</v>
      </c>
      <c r="Q32" s="2">
        <f t="shared" si="0"/>
        <v>13.8</v>
      </c>
      <c r="R32" s="2">
        <f>Q32*R25+0.6*2</f>
        <v>38.460000000000008</v>
      </c>
      <c r="S32" s="130">
        <f t="shared" si="1"/>
        <v>2.3461000000000003</v>
      </c>
      <c r="T32" s="2">
        <f t="shared" si="2"/>
        <v>43.152200000000008</v>
      </c>
    </row>
    <row r="33" spans="1:20" ht="25" customHeight="1">
      <c r="A33" s="39" t="s">
        <v>843</v>
      </c>
      <c r="B33" s="39">
        <v>120</v>
      </c>
      <c r="C33" s="358">
        <v>19</v>
      </c>
      <c r="D33" s="358"/>
      <c r="E33" s="358" t="s">
        <v>398</v>
      </c>
      <c r="F33" s="358"/>
      <c r="G33" s="358">
        <v>12.8</v>
      </c>
      <c r="H33" s="358"/>
      <c r="I33" s="358">
        <v>1.2</v>
      </c>
      <c r="J33" s="358"/>
      <c r="K33" s="46">
        <v>2.5</v>
      </c>
      <c r="L33" s="39">
        <v>47.8</v>
      </c>
      <c r="M33" s="373">
        <v>0.253</v>
      </c>
      <c r="N33" s="373"/>
      <c r="O33" s="43">
        <v>2566</v>
      </c>
      <c r="Q33" s="2">
        <f t="shared" si="0"/>
        <v>15.4</v>
      </c>
      <c r="R33" s="2">
        <f>Q33*R25+0.6*2</f>
        <v>42.780000000000008</v>
      </c>
      <c r="S33" s="130">
        <f t="shared" si="1"/>
        <v>2.4973000000000005</v>
      </c>
      <c r="T33" s="2">
        <f t="shared" si="2"/>
        <v>47.774600000000007</v>
      </c>
    </row>
    <row r="34" spans="1:20" ht="25" customHeight="1">
      <c r="A34" s="41" t="s">
        <v>843</v>
      </c>
      <c r="B34" s="41">
        <v>150</v>
      </c>
      <c r="C34" s="360">
        <v>19</v>
      </c>
      <c r="D34" s="360"/>
      <c r="E34" s="360" t="s">
        <v>398</v>
      </c>
      <c r="F34" s="360"/>
      <c r="G34" s="360">
        <v>14.2</v>
      </c>
      <c r="H34" s="360"/>
      <c r="I34" s="360">
        <v>1.4</v>
      </c>
      <c r="J34" s="360"/>
      <c r="K34" s="41">
        <v>2.6</v>
      </c>
      <c r="L34" s="140">
        <v>53</v>
      </c>
      <c r="M34" s="374">
        <v>0.20599999999999999</v>
      </c>
      <c r="N34" s="374"/>
      <c r="O34" s="44">
        <v>3192</v>
      </c>
      <c r="Q34" s="2">
        <f t="shared" si="0"/>
        <v>17.2</v>
      </c>
      <c r="R34" s="2">
        <f>Q34*R25+0.6*2</f>
        <v>47.64</v>
      </c>
      <c r="S34" s="130">
        <f t="shared" si="1"/>
        <v>2.6674000000000002</v>
      </c>
      <c r="T34" s="2">
        <f t="shared" si="2"/>
        <v>52.974800000000002</v>
      </c>
    </row>
    <row r="35" spans="1:20" ht="25" customHeight="1">
      <c r="A35" s="39" t="s">
        <v>843</v>
      </c>
      <c r="B35" s="39">
        <v>185</v>
      </c>
      <c r="C35" s="358">
        <v>37</v>
      </c>
      <c r="D35" s="358"/>
      <c r="E35" s="358" t="s">
        <v>398</v>
      </c>
      <c r="F35" s="358"/>
      <c r="G35" s="358">
        <v>15.8</v>
      </c>
      <c r="H35" s="358"/>
      <c r="I35" s="358">
        <v>1.6</v>
      </c>
      <c r="J35" s="358"/>
      <c r="K35" s="39">
        <v>2.8</v>
      </c>
      <c r="L35" s="46">
        <v>59.6</v>
      </c>
      <c r="M35" s="373">
        <v>0.16400000000000001</v>
      </c>
      <c r="N35" s="373"/>
      <c r="O35" s="43">
        <v>3968</v>
      </c>
      <c r="Q35" s="2">
        <f t="shared" si="0"/>
        <v>19.200000000000003</v>
      </c>
      <c r="R35" s="2">
        <f>Q35*R25+1*2</f>
        <v>53.840000000000011</v>
      </c>
      <c r="S35" s="130">
        <f t="shared" si="1"/>
        <v>2.8844000000000003</v>
      </c>
      <c r="T35" s="2">
        <f t="shared" si="2"/>
        <v>59.608800000000009</v>
      </c>
    </row>
    <row r="36" spans="1:20" ht="25" customHeight="1">
      <c r="A36" s="41" t="s">
        <v>843</v>
      </c>
      <c r="B36" s="41">
        <v>240</v>
      </c>
      <c r="C36" s="360">
        <v>37</v>
      </c>
      <c r="D36" s="360"/>
      <c r="E36" s="360" t="s">
        <v>398</v>
      </c>
      <c r="F36" s="360"/>
      <c r="G36" s="360">
        <v>18.100000000000001</v>
      </c>
      <c r="H36" s="360"/>
      <c r="I36" s="360">
        <v>1.7</v>
      </c>
      <c r="J36" s="360"/>
      <c r="K36" s="45">
        <v>3</v>
      </c>
      <c r="L36" s="45">
        <v>66.8</v>
      </c>
      <c r="M36" s="374">
        <v>0.125</v>
      </c>
      <c r="N36" s="374"/>
      <c r="O36" s="44">
        <v>5012</v>
      </c>
      <c r="Q36" s="2">
        <f t="shared" si="0"/>
        <v>21.700000000000003</v>
      </c>
      <c r="R36" s="2">
        <f>Q36*R25+1*2</f>
        <v>60.590000000000011</v>
      </c>
      <c r="S36" s="130">
        <f t="shared" si="1"/>
        <v>3.1206500000000004</v>
      </c>
      <c r="T36" s="2">
        <f t="shared" si="2"/>
        <v>66.831300000000013</v>
      </c>
    </row>
    <row r="37" spans="1:20" ht="25" customHeight="1">
      <c r="A37" s="39" t="s">
        <v>843</v>
      </c>
      <c r="B37" s="39">
        <v>300</v>
      </c>
      <c r="C37" s="358">
        <v>37</v>
      </c>
      <c r="D37" s="358"/>
      <c r="E37" s="358" t="s">
        <v>398</v>
      </c>
      <c r="F37" s="358"/>
      <c r="G37" s="358">
        <v>20.399999999999999</v>
      </c>
      <c r="H37" s="358"/>
      <c r="I37" s="358">
        <v>1.8</v>
      </c>
      <c r="J37" s="358"/>
      <c r="K37" s="46">
        <v>3.3</v>
      </c>
      <c r="L37" s="139">
        <v>74</v>
      </c>
      <c r="M37" s="373">
        <v>0.1</v>
      </c>
      <c r="N37" s="373"/>
      <c r="O37" s="43">
        <v>6127</v>
      </c>
      <c r="Q37" s="2">
        <f t="shared" si="0"/>
        <v>24.2</v>
      </c>
      <c r="R37" s="2">
        <f>Q37*R25+1*2</f>
        <v>67.34</v>
      </c>
      <c r="S37" s="130">
        <f t="shared" si="1"/>
        <v>3.3569000000000004</v>
      </c>
      <c r="T37" s="2">
        <f t="shared" si="2"/>
        <v>74.05380000000001</v>
      </c>
    </row>
    <row r="69" spans="1:15" ht="30" customHeight="1">
      <c r="A69" s="12"/>
      <c r="B69" s="13" t="s">
        <v>7</v>
      </c>
      <c r="C69" s="14"/>
      <c r="D69" s="14"/>
      <c r="E69" s="14"/>
      <c r="F69" s="14"/>
      <c r="G69" s="14"/>
      <c r="H69" s="14"/>
      <c r="I69" s="14"/>
      <c r="J69" s="14"/>
      <c r="K69" s="14"/>
      <c r="L69" s="14"/>
      <c r="M69" s="14"/>
      <c r="N69" s="14"/>
      <c r="O69" s="16">
        <v>57</v>
      </c>
    </row>
  </sheetData>
  <mergeCells count="71">
    <mergeCell ref="H1:N1"/>
    <mergeCell ref="A2:O2"/>
    <mergeCell ref="C24:F24"/>
    <mergeCell ref="C25:F25"/>
    <mergeCell ref="C26:D26"/>
    <mergeCell ref="E26:F26"/>
    <mergeCell ref="G26:H26"/>
    <mergeCell ref="I26:J26"/>
    <mergeCell ref="M26:N26"/>
    <mergeCell ref="K24:K25"/>
    <mergeCell ref="L24:L25"/>
    <mergeCell ref="O24:O25"/>
    <mergeCell ref="A24:B25"/>
    <mergeCell ref="G24:H25"/>
    <mergeCell ref="I24:J25"/>
    <mergeCell ref="M24:N25"/>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s>
  <hyperlinks>
    <hyperlink ref="B69" r:id="rId1" tooltip="http://www.Z43-cable.vn" xr:uid="{00000000-0004-0000-3500-000000000000}"/>
  </hyperlinks>
  <pageMargins left="0.47222222222222199" right="0.47222222222222199" top="0.118055555555556" bottom="5.9027777777777797E-2" header="0" footer="0"/>
  <pageSetup paperSize="9" scale="65" orientation="portrait" r:id="rId2"/>
  <colBreaks count="1" manualBreakCount="1">
    <brk id="15" max="83" man="1"/>
  </colBreaks>
  <drawing r:id="rId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U66"/>
  <sheetViews>
    <sheetView topLeftCell="B25" zoomScaleNormal="100" zoomScaleSheetLayoutView="85" workbookViewId="0">
      <selection activeCell="S32" sqref="S32"/>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844</v>
      </c>
      <c r="B1" s="17"/>
      <c r="C1" s="17"/>
      <c r="D1" s="17"/>
      <c r="E1" s="17"/>
      <c r="F1" s="17"/>
      <c r="H1" s="179" t="s">
        <v>1</v>
      </c>
      <c r="I1" s="179"/>
      <c r="J1" s="179"/>
      <c r="K1" s="179"/>
      <c r="L1" s="179"/>
      <c r="M1" s="179"/>
      <c r="N1" s="179"/>
    </row>
    <row r="2" spans="1:15" s="1" customFormat="1" ht="45" customHeight="1">
      <c r="A2" s="364" t="s">
        <v>845</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821</v>
      </c>
      <c r="B6" s="33"/>
      <c r="C6" s="33"/>
      <c r="D6" s="33"/>
      <c r="E6" s="33"/>
      <c r="F6" s="33"/>
    </row>
    <row r="7" spans="1:15">
      <c r="A7" s="135" t="s">
        <v>1274</v>
      </c>
      <c r="B7" s="34"/>
      <c r="C7" s="34"/>
      <c r="D7" s="34"/>
      <c r="E7" s="34"/>
      <c r="F7" s="34"/>
    </row>
    <row r="8" spans="1:15">
      <c r="A8" s="2" t="s">
        <v>492</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136" t="s">
        <v>1287</v>
      </c>
      <c r="B12" s="4"/>
      <c r="C12" s="4"/>
      <c r="D12" s="4"/>
      <c r="E12" s="4"/>
      <c r="F12" s="4"/>
    </row>
    <row r="13" spans="1:15">
      <c r="A13" s="2" t="s">
        <v>495</v>
      </c>
      <c r="B13" s="34"/>
      <c r="C13" s="34"/>
      <c r="D13" s="34"/>
      <c r="E13" s="34"/>
      <c r="F13" s="34"/>
      <c r="G13" s="35"/>
      <c r="H13" s="35"/>
      <c r="I13" s="35"/>
      <c r="J13" s="35"/>
      <c r="K13" s="35"/>
      <c r="L13" s="35"/>
    </row>
    <row r="14" spans="1:15">
      <c r="A14" s="2" t="s">
        <v>496</v>
      </c>
      <c r="B14" s="34"/>
      <c r="C14" s="34"/>
      <c r="D14" s="34"/>
      <c r="E14" s="34"/>
      <c r="F14" s="34"/>
      <c r="G14" s="35"/>
      <c r="H14" s="35"/>
      <c r="I14" s="35"/>
      <c r="J14" s="35"/>
      <c r="K14" s="35"/>
      <c r="L14" s="35"/>
    </row>
    <row r="16" spans="1:15" ht="15">
      <c r="A16" s="4" t="s">
        <v>176</v>
      </c>
      <c r="B16" s="33"/>
      <c r="C16" s="33"/>
      <c r="D16" s="33"/>
      <c r="E16" s="33"/>
      <c r="F16" s="33"/>
    </row>
    <row r="17" spans="1:21">
      <c r="A17" s="36" t="s">
        <v>456</v>
      </c>
      <c r="B17" s="37"/>
      <c r="C17" s="37"/>
      <c r="D17" s="37"/>
      <c r="E17" s="37"/>
      <c r="F17" s="37"/>
    </row>
    <row r="18" spans="1:21">
      <c r="A18" s="36" t="s">
        <v>497</v>
      </c>
      <c r="B18" s="37"/>
      <c r="C18" s="37"/>
      <c r="D18" s="37"/>
      <c r="E18" s="37"/>
      <c r="F18" s="37"/>
    </row>
    <row r="19" spans="1:21">
      <c r="A19" s="36" t="s">
        <v>498</v>
      </c>
      <c r="B19" s="37"/>
      <c r="C19" s="37"/>
      <c r="D19" s="37"/>
      <c r="E19" s="37"/>
      <c r="F19" s="37"/>
    </row>
    <row r="20" spans="1:21">
      <c r="A20" s="36" t="s">
        <v>389</v>
      </c>
      <c r="B20" s="37"/>
      <c r="C20" s="37"/>
      <c r="D20" s="37"/>
      <c r="E20" s="37"/>
      <c r="F20" s="37"/>
    </row>
    <row r="22" spans="1:21" ht="15">
      <c r="A22" s="4" t="s">
        <v>182</v>
      </c>
      <c r="B22" s="33"/>
      <c r="C22" s="33"/>
      <c r="D22" s="33"/>
      <c r="E22" s="33"/>
      <c r="F22" s="33"/>
    </row>
    <row r="24" spans="1:21"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21" ht="30" customHeight="1">
      <c r="A25" s="193"/>
      <c r="B25" s="193"/>
      <c r="C25" s="193" t="s">
        <v>530</v>
      </c>
      <c r="D25" s="193"/>
      <c r="E25" s="193" t="s">
        <v>531</v>
      </c>
      <c r="F25" s="193"/>
      <c r="G25" s="38" t="s">
        <v>532</v>
      </c>
      <c r="H25" s="38" t="s">
        <v>533</v>
      </c>
      <c r="I25" s="38" t="s">
        <v>532</v>
      </c>
      <c r="J25" s="38" t="s">
        <v>533</v>
      </c>
      <c r="K25" s="193"/>
      <c r="L25" s="193"/>
      <c r="M25" s="38" t="s">
        <v>532</v>
      </c>
      <c r="N25" s="38" t="s">
        <v>533</v>
      </c>
      <c r="O25" s="193"/>
      <c r="Q25" s="2">
        <v>3</v>
      </c>
      <c r="R25" s="2">
        <v>1</v>
      </c>
      <c r="S25" s="2">
        <v>2.42</v>
      </c>
    </row>
    <row r="26" spans="1:21" ht="25" customHeight="1">
      <c r="A26" s="193"/>
      <c r="B26" s="193"/>
      <c r="C26" s="38" t="s">
        <v>194</v>
      </c>
      <c r="D26" s="38" t="s">
        <v>196</v>
      </c>
      <c r="E26" s="38" t="s">
        <v>194</v>
      </c>
      <c r="F26" s="38" t="s">
        <v>196</v>
      </c>
      <c r="G26" s="193" t="s">
        <v>196</v>
      </c>
      <c r="H26" s="193"/>
      <c r="I26" s="193" t="s">
        <v>196</v>
      </c>
      <c r="J26" s="193"/>
      <c r="K26" s="38" t="s">
        <v>196</v>
      </c>
      <c r="L26" s="38" t="s">
        <v>196</v>
      </c>
      <c r="M26" s="193" t="s">
        <v>197</v>
      </c>
      <c r="N26" s="193"/>
      <c r="O26" s="38" t="s">
        <v>198</v>
      </c>
      <c r="Q26" s="138" t="s">
        <v>1298</v>
      </c>
      <c r="R26" s="138" t="s">
        <v>1299</v>
      </c>
      <c r="S26" s="138" t="s">
        <v>1290</v>
      </c>
      <c r="T26" s="138" t="s">
        <v>1300</v>
      </c>
      <c r="U26" s="135" t="s">
        <v>1291</v>
      </c>
    </row>
    <row r="27" spans="1:21" ht="25" customHeight="1">
      <c r="A27" s="39" t="s">
        <v>846</v>
      </c>
      <c r="B27" s="40" t="s">
        <v>540</v>
      </c>
      <c r="C27" s="39">
        <v>7</v>
      </c>
      <c r="D27" s="39" t="s">
        <v>398</v>
      </c>
      <c r="E27" s="39">
        <v>7</v>
      </c>
      <c r="F27" s="39" t="s">
        <v>398</v>
      </c>
      <c r="G27" s="39">
        <v>5.9</v>
      </c>
      <c r="H27" s="39">
        <v>4.5999999999999996</v>
      </c>
      <c r="I27" s="39">
        <v>0.9</v>
      </c>
      <c r="J27" s="39">
        <v>0.7</v>
      </c>
      <c r="K27" s="39">
        <v>1.8</v>
      </c>
      <c r="L27" s="39">
        <v>22.2</v>
      </c>
      <c r="M27" s="58">
        <v>1.2</v>
      </c>
      <c r="N27" s="58">
        <v>1.91</v>
      </c>
      <c r="O27" s="43">
        <v>529</v>
      </c>
      <c r="Q27" s="2">
        <f>G27+(I27+0.1)*2</f>
        <v>7.9</v>
      </c>
      <c r="R27" s="2">
        <f>H27+(J27+0.1)*2</f>
        <v>6.1999999999999993</v>
      </c>
      <c r="S27" s="130">
        <f>$S$25*($Q$25*Q27+$R$25*R27)/4+0.4*2</f>
        <v>18.889500000000002</v>
      </c>
      <c r="T27" s="130">
        <f>S27*0.035+1</f>
        <v>1.6611325000000001</v>
      </c>
      <c r="U27" s="130">
        <f>S27+T27*2</f>
        <v>22.211765000000003</v>
      </c>
    </row>
    <row r="28" spans="1:21" ht="25" customHeight="1">
      <c r="A28" s="41" t="s">
        <v>846</v>
      </c>
      <c r="B28" s="42" t="s">
        <v>541</v>
      </c>
      <c r="C28" s="41">
        <v>7</v>
      </c>
      <c r="D28" s="41" t="s">
        <v>398</v>
      </c>
      <c r="E28" s="41">
        <v>7</v>
      </c>
      <c r="F28" s="41" t="s">
        <v>398</v>
      </c>
      <c r="G28" s="41">
        <v>6.9</v>
      </c>
      <c r="H28" s="41">
        <v>4.5999999999999996</v>
      </c>
      <c r="I28" s="41">
        <v>0.9</v>
      </c>
      <c r="J28" s="41">
        <v>0.7</v>
      </c>
      <c r="K28" s="41">
        <v>1.8</v>
      </c>
      <c r="L28" s="140">
        <v>24</v>
      </c>
      <c r="M28" s="57">
        <v>0.86799999999999999</v>
      </c>
      <c r="N28" s="57">
        <v>1.91</v>
      </c>
      <c r="O28" s="44">
        <v>638</v>
      </c>
      <c r="Q28" s="2">
        <f t="shared" ref="Q28:Q39" si="0">G28+(I28+0.1)*2</f>
        <v>8.9</v>
      </c>
      <c r="R28" s="2">
        <f t="shared" ref="R28:R39" si="1">H28+(J28+0.1)*2</f>
        <v>6.1999999999999993</v>
      </c>
      <c r="S28" s="130">
        <f t="shared" ref="S28:S31" si="2">$S$25*($Q$25*Q28+$R$25*R28)/4+0.4*2</f>
        <v>20.704500000000003</v>
      </c>
      <c r="T28" s="130">
        <f t="shared" ref="T28:T39" si="3">S28*0.035+1</f>
        <v>1.7246575000000002</v>
      </c>
      <c r="U28" s="130">
        <f t="shared" ref="U28:U39" si="4">S28+T28*2</f>
        <v>24.153815000000002</v>
      </c>
    </row>
    <row r="29" spans="1:21" ht="25" customHeight="1">
      <c r="A29" s="39" t="s">
        <v>846</v>
      </c>
      <c r="B29" s="40" t="s">
        <v>542</v>
      </c>
      <c r="C29" s="39">
        <v>7</v>
      </c>
      <c r="D29" s="39" t="s">
        <v>398</v>
      </c>
      <c r="E29" s="39">
        <v>7</v>
      </c>
      <c r="F29" s="39" t="s">
        <v>398</v>
      </c>
      <c r="G29" s="39">
        <v>6.9</v>
      </c>
      <c r="H29" s="39">
        <v>5.9</v>
      </c>
      <c r="I29" s="39">
        <v>0.9</v>
      </c>
      <c r="J29" s="39">
        <v>0.9</v>
      </c>
      <c r="K29" s="39">
        <v>1.8</v>
      </c>
      <c r="L29" s="39">
        <v>24.3</v>
      </c>
      <c r="M29" s="58">
        <v>0.86799999999999999</v>
      </c>
      <c r="N29" s="58">
        <v>1.2</v>
      </c>
      <c r="O29" s="43">
        <v>687</v>
      </c>
      <c r="Q29" s="2">
        <f t="shared" si="0"/>
        <v>8.9</v>
      </c>
      <c r="R29" s="2">
        <f t="shared" si="1"/>
        <v>7.9</v>
      </c>
      <c r="S29" s="130">
        <f t="shared" si="2"/>
        <v>21.733000000000001</v>
      </c>
      <c r="T29" s="130">
        <f t="shared" si="3"/>
        <v>1.7606550000000001</v>
      </c>
      <c r="U29" s="130">
        <f t="shared" si="4"/>
        <v>25.25431</v>
      </c>
    </row>
    <row r="30" spans="1:21" ht="25" customHeight="1">
      <c r="A30" s="41" t="s">
        <v>846</v>
      </c>
      <c r="B30" s="42" t="s">
        <v>543</v>
      </c>
      <c r="C30" s="41">
        <v>7</v>
      </c>
      <c r="D30" s="41" t="s">
        <v>398</v>
      </c>
      <c r="E30" s="41">
        <v>7</v>
      </c>
      <c r="F30" s="41" t="s">
        <v>398</v>
      </c>
      <c r="G30" s="41">
        <v>8.1999999999999993</v>
      </c>
      <c r="H30" s="41">
        <v>5.9</v>
      </c>
      <c r="I30" s="45">
        <v>1</v>
      </c>
      <c r="J30" s="41">
        <v>0.9</v>
      </c>
      <c r="K30" s="41">
        <v>1.8</v>
      </c>
      <c r="L30" s="45">
        <v>28</v>
      </c>
      <c r="M30" s="57">
        <v>0.64100000000000001</v>
      </c>
      <c r="N30" s="57">
        <v>1.2</v>
      </c>
      <c r="O30" s="44">
        <v>848</v>
      </c>
      <c r="Q30" s="2">
        <f t="shared" si="0"/>
        <v>10.399999999999999</v>
      </c>
      <c r="R30" s="2">
        <f t="shared" si="1"/>
        <v>7.9</v>
      </c>
      <c r="S30" s="130">
        <f t="shared" si="2"/>
        <v>24.455499999999997</v>
      </c>
      <c r="T30" s="130">
        <f t="shared" si="3"/>
        <v>1.8559424999999998</v>
      </c>
      <c r="U30" s="130">
        <f t="shared" si="4"/>
        <v>28.167384999999996</v>
      </c>
    </row>
    <row r="31" spans="1:21" ht="25" customHeight="1">
      <c r="A31" s="39" t="s">
        <v>846</v>
      </c>
      <c r="B31" s="40" t="s">
        <v>545</v>
      </c>
      <c r="C31" s="39">
        <v>19</v>
      </c>
      <c r="D31" s="39" t="s">
        <v>398</v>
      </c>
      <c r="E31" s="39">
        <v>7</v>
      </c>
      <c r="F31" s="39" t="s">
        <v>398</v>
      </c>
      <c r="G31" s="39">
        <v>9.6999999999999993</v>
      </c>
      <c r="H31" s="39">
        <v>6.9</v>
      </c>
      <c r="I31" s="39">
        <v>1.1000000000000001</v>
      </c>
      <c r="J31" s="39">
        <v>0.9</v>
      </c>
      <c r="K31" s="46">
        <v>2</v>
      </c>
      <c r="L31" s="139">
        <v>32</v>
      </c>
      <c r="M31" s="58">
        <v>0.443</v>
      </c>
      <c r="N31" s="58">
        <v>0.86799999999999999</v>
      </c>
      <c r="O31" s="43">
        <v>1125</v>
      </c>
      <c r="Q31" s="2">
        <f t="shared" si="0"/>
        <v>12.1</v>
      </c>
      <c r="R31" s="2">
        <f t="shared" si="1"/>
        <v>8.9</v>
      </c>
      <c r="S31" s="130">
        <f t="shared" si="2"/>
        <v>28.145999999999997</v>
      </c>
      <c r="T31" s="130">
        <f t="shared" si="3"/>
        <v>1.9851100000000002</v>
      </c>
      <c r="U31" s="130">
        <f t="shared" si="4"/>
        <v>32.116219999999998</v>
      </c>
    </row>
    <row r="32" spans="1:21" ht="25" customHeight="1">
      <c r="A32" s="41" t="s">
        <v>846</v>
      </c>
      <c r="B32" s="42" t="s">
        <v>546</v>
      </c>
      <c r="C32" s="41">
        <v>19</v>
      </c>
      <c r="D32" s="41" t="s">
        <v>398</v>
      </c>
      <c r="E32" s="41">
        <v>7</v>
      </c>
      <c r="F32" s="41" t="s">
        <v>398</v>
      </c>
      <c r="G32" s="41">
        <v>9.6999999999999993</v>
      </c>
      <c r="H32" s="41">
        <v>8.1999999999999993</v>
      </c>
      <c r="I32" s="41">
        <v>1.1000000000000001</v>
      </c>
      <c r="J32" s="45">
        <v>1</v>
      </c>
      <c r="K32" s="45">
        <v>2</v>
      </c>
      <c r="L32" s="140">
        <v>33</v>
      </c>
      <c r="M32" s="57">
        <v>0.443</v>
      </c>
      <c r="N32" s="57">
        <v>0.64100000000000001</v>
      </c>
      <c r="O32" s="44">
        <v>1202</v>
      </c>
      <c r="Q32" s="2">
        <f t="shared" si="0"/>
        <v>12.1</v>
      </c>
      <c r="R32" s="2">
        <f t="shared" si="1"/>
        <v>10.399999999999999</v>
      </c>
      <c r="S32" s="130">
        <f>$S$25*($Q$25*Q32+$R$25*R32)/4+0.5*2</f>
        <v>29.253499999999995</v>
      </c>
      <c r="T32" s="130">
        <f t="shared" si="3"/>
        <v>2.0238725</v>
      </c>
      <c r="U32" s="130">
        <f t="shared" si="4"/>
        <v>33.301244999999994</v>
      </c>
    </row>
    <row r="33" spans="1:21" ht="25" customHeight="1">
      <c r="A33" s="39" t="s">
        <v>846</v>
      </c>
      <c r="B33" s="40" t="s">
        <v>547</v>
      </c>
      <c r="C33" s="39">
        <v>19</v>
      </c>
      <c r="D33" s="39" t="s">
        <v>398</v>
      </c>
      <c r="E33" s="39">
        <v>7</v>
      </c>
      <c r="F33" s="39" t="s">
        <v>398</v>
      </c>
      <c r="G33" s="39">
        <v>11.4</v>
      </c>
      <c r="H33" s="39">
        <v>8.1999999999999993</v>
      </c>
      <c r="I33" s="39">
        <v>1.1000000000000001</v>
      </c>
      <c r="J33" s="46">
        <v>1</v>
      </c>
      <c r="K33" s="39">
        <v>2.1</v>
      </c>
      <c r="L33" s="39">
        <v>36.4</v>
      </c>
      <c r="M33" s="58">
        <v>0.32</v>
      </c>
      <c r="N33" s="58">
        <v>0.64100000000000001</v>
      </c>
      <c r="O33" s="43">
        <v>1500</v>
      </c>
      <c r="Q33" s="2">
        <f t="shared" si="0"/>
        <v>13.8</v>
      </c>
      <c r="R33" s="2">
        <f t="shared" si="1"/>
        <v>10.399999999999999</v>
      </c>
      <c r="S33" s="130">
        <f>$S$25*($Q$25*Q33+$R$25*R33)/4+0.5*2</f>
        <v>32.338999999999999</v>
      </c>
      <c r="T33" s="130">
        <f t="shared" si="3"/>
        <v>2.1318650000000003</v>
      </c>
      <c r="U33" s="130">
        <f t="shared" si="4"/>
        <v>36.602730000000001</v>
      </c>
    </row>
    <row r="34" spans="1:21" ht="25" customHeight="1">
      <c r="A34" s="41" t="s">
        <v>846</v>
      </c>
      <c r="B34" s="42" t="s">
        <v>548</v>
      </c>
      <c r="C34" s="41">
        <v>19</v>
      </c>
      <c r="D34" s="41" t="s">
        <v>398</v>
      </c>
      <c r="E34" s="41">
        <v>19</v>
      </c>
      <c r="F34" s="41" t="s">
        <v>398</v>
      </c>
      <c r="G34" s="41">
        <v>12.8</v>
      </c>
      <c r="H34" s="41">
        <v>9.6999999999999993</v>
      </c>
      <c r="I34" s="41">
        <v>1.2</v>
      </c>
      <c r="J34" s="41">
        <v>1.1000000000000001</v>
      </c>
      <c r="K34" s="41">
        <v>2.2000000000000002</v>
      </c>
      <c r="L34" s="140">
        <v>40</v>
      </c>
      <c r="M34" s="57">
        <v>0.253</v>
      </c>
      <c r="N34" s="57">
        <v>0.443</v>
      </c>
      <c r="O34" s="44">
        <v>1872</v>
      </c>
      <c r="Q34" s="2">
        <f t="shared" si="0"/>
        <v>15.4</v>
      </c>
      <c r="R34" s="2">
        <f t="shared" si="1"/>
        <v>12.1</v>
      </c>
      <c r="S34" s="130">
        <f>$S$25*($Q$25*Q34+$R$25*R34)/4+0.5*2</f>
        <v>36.271500000000003</v>
      </c>
      <c r="T34" s="130">
        <f t="shared" si="3"/>
        <v>2.2695025000000002</v>
      </c>
      <c r="U34" s="130">
        <f t="shared" si="4"/>
        <v>40.810505000000006</v>
      </c>
    </row>
    <row r="35" spans="1:21" ht="25" customHeight="1">
      <c r="A35" s="39" t="s">
        <v>846</v>
      </c>
      <c r="B35" s="40" t="s">
        <v>550</v>
      </c>
      <c r="C35" s="39">
        <v>19</v>
      </c>
      <c r="D35" s="39" t="s">
        <v>398</v>
      </c>
      <c r="E35" s="39">
        <v>19</v>
      </c>
      <c r="F35" s="39" t="s">
        <v>398</v>
      </c>
      <c r="G35" s="39">
        <v>14.2</v>
      </c>
      <c r="H35" s="39">
        <v>9.6999999999999993</v>
      </c>
      <c r="I35" s="39">
        <v>1.4</v>
      </c>
      <c r="J35" s="39">
        <v>1.1000000000000001</v>
      </c>
      <c r="K35" s="39">
        <v>2.4</v>
      </c>
      <c r="L35" s="139">
        <v>44</v>
      </c>
      <c r="M35" s="58">
        <v>0.20599999999999999</v>
      </c>
      <c r="N35" s="58">
        <v>0.443</v>
      </c>
      <c r="O35" s="43">
        <v>2243</v>
      </c>
      <c r="Q35" s="2">
        <f t="shared" si="0"/>
        <v>17.2</v>
      </c>
      <c r="R35" s="2">
        <f t="shared" si="1"/>
        <v>12.1</v>
      </c>
      <c r="S35" s="130">
        <f>$S$25*($Q$25*Q35+$R$25*R35)/4+0.5*2</f>
        <v>39.538499999999999</v>
      </c>
      <c r="T35" s="130">
        <f t="shared" si="3"/>
        <v>2.3838474999999999</v>
      </c>
      <c r="U35" s="130">
        <f t="shared" si="4"/>
        <v>44.306195000000002</v>
      </c>
    </row>
    <row r="36" spans="1:21" ht="25" customHeight="1">
      <c r="A36" s="41" t="s">
        <v>846</v>
      </c>
      <c r="B36" s="42" t="s">
        <v>551</v>
      </c>
      <c r="C36" s="41">
        <v>37</v>
      </c>
      <c r="D36" s="41" t="s">
        <v>398</v>
      </c>
      <c r="E36" s="41">
        <v>19</v>
      </c>
      <c r="F36" s="41" t="s">
        <v>398</v>
      </c>
      <c r="G36" s="41">
        <v>15.8</v>
      </c>
      <c r="H36" s="41">
        <v>11.4</v>
      </c>
      <c r="I36" s="41">
        <v>1.6</v>
      </c>
      <c r="J36" s="41">
        <v>1.1000000000000001</v>
      </c>
      <c r="K36" s="41">
        <v>2.5</v>
      </c>
      <c r="L36" s="45">
        <v>49</v>
      </c>
      <c r="M36" s="57">
        <v>0.16400000000000001</v>
      </c>
      <c r="N36" s="57">
        <v>0.32</v>
      </c>
      <c r="O36" s="44">
        <v>2799</v>
      </c>
      <c r="Q36" s="2">
        <f t="shared" si="0"/>
        <v>19.200000000000003</v>
      </c>
      <c r="R36" s="2">
        <f t="shared" si="1"/>
        <v>13.8</v>
      </c>
      <c r="S36" s="130">
        <f>$S$25*($Q$25*Q36+$R$25*R36)/4+0.6*2</f>
        <v>44.397000000000006</v>
      </c>
      <c r="T36" s="130">
        <f t="shared" si="3"/>
        <v>2.5538950000000002</v>
      </c>
      <c r="U36" s="130">
        <f t="shared" si="4"/>
        <v>49.504790000000007</v>
      </c>
    </row>
    <row r="37" spans="1:21" ht="25" customHeight="1">
      <c r="A37" s="39" t="s">
        <v>846</v>
      </c>
      <c r="B37" s="40" t="s">
        <v>552</v>
      </c>
      <c r="C37" s="39">
        <v>37</v>
      </c>
      <c r="D37" s="39" t="s">
        <v>398</v>
      </c>
      <c r="E37" s="39">
        <v>19</v>
      </c>
      <c r="F37" s="39" t="s">
        <v>398</v>
      </c>
      <c r="G37" s="39">
        <v>18.100000000000001</v>
      </c>
      <c r="H37" s="39">
        <v>12.8</v>
      </c>
      <c r="I37" s="39">
        <v>1.7</v>
      </c>
      <c r="J37" s="39">
        <v>1.2</v>
      </c>
      <c r="K37" s="39">
        <v>2.7</v>
      </c>
      <c r="L37" s="139">
        <v>55</v>
      </c>
      <c r="M37" s="58">
        <v>0.125</v>
      </c>
      <c r="N37" s="58">
        <v>0.253</v>
      </c>
      <c r="O37" s="43">
        <v>3524</v>
      </c>
      <c r="Q37" s="2">
        <f t="shared" si="0"/>
        <v>21.700000000000003</v>
      </c>
      <c r="R37" s="2">
        <f t="shared" si="1"/>
        <v>15.4</v>
      </c>
      <c r="S37" s="130">
        <f>$S$25*($Q$25*Q37+$R$25*R37)/4+1*2</f>
        <v>50.702500000000008</v>
      </c>
      <c r="T37" s="130">
        <f t="shared" si="3"/>
        <v>2.7745875000000004</v>
      </c>
      <c r="U37" s="130">
        <f t="shared" si="4"/>
        <v>56.251675000000006</v>
      </c>
    </row>
    <row r="38" spans="1:21" ht="25" customHeight="1">
      <c r="A38" s="41" t="s">
        <v>846</v>
      </c>
      <c r="B38" s="42" t="s">
        <v>553</v>
      </c>
      <c r="C38" s="41">
        <v>37</v>
      </c>
      <c r="D38" s="41" t="s">
        <v>398</v>
      </c>
      <c r="E38" s="41">
        <v>19</v>
      </c>
      <c r="F38" s="41" t="s">
        <v>398</v>
      </c>
      <c r="G38" s="41">
        <v>20.399999999999999</v>
      </c>
      <c r="H38" s="41">
        <v>14.2</v>
      </c>
      <c r="I38" s="41">
        <v>1.8</v>
      </c>
      <c r="J38" s="41">
        <v>1.4</v>
      </c>
      <c r="K38" s="41">
        <v>2.9</v>
      </c>
      <c r="L38" s="140">
        <v>61</v>
      </c>
      <c r="M38" s="57">
        <v>0.1</v>
      </c>
      <c r="N38" s="57">
        <v>0.20599999999999999</v>
      </c>
      <c r="O38" s="44">
        <v>4326</v>
      </c>
      <c r="Q38" s="2">
        <f t="shared" si="0"/>
        <v>24.2</v>
      </c>
      <c r="R38" s="2">
        <f t="shared" si="1"/>
        <v>17.2</v>
      </c>
      <c r="S38" s="130">
        <f>$S$25*($Q$25*Q38+$R$25*R38)/4+1*2</f>
        <v>56.328999999999994</v>
      </c>
      <c r="T38" s="130">
        <f t="shared" si="3"/>
        <v>2.9715150000000001</v>
      </c>
      <c r="U38" s="130">
        <f t="shared" si="4"/>
        <v>62.272029999999994</v>
      </c>
    </row>
    <row r="39" spans="1:21" ht="25" customHeight="1">
      <c r="A39" s="39" t="s">
        <v>846</v>
      </c>
      <c r="B39" s="40" t="s">
        <v>554</v>
      </c>
      <c r="C39" s="39">
        <v>37</v>
      </c>
      <c r="D39" s="39" t="s">
        <v>398</v>
      </c>
      <c r="E39" s="39">
        <v>37</v>
      </c>
      <c r="F39" s="39" t="s">
        <v>398</v>
      </c>
      <c r="G39" s="39">
        <v>20.399999999999999</v>
      </c>
      <c r="H39" s="39">
        <v>15.8</v>
      </c>
      <c r="I39" s="39">
        <v>1.8</v>
      </c>
      <c r="J39" s="39">
        <v>1.6</v>
      </c>
      <c r="K39" s="46">
        <v>3</v>
      </c>
      <c r="L39" s="39">
        <v>62.3</v>
      </c>
      <c r="M39" s="58">
        <v>0.1</v>
      </c>
      <c r="N39" s="58">
        <v>0.16400000000000001</v>
      </c>
      <c r="O39" s="43">
        <v>4486</v>
      </c>
      <c r="Q39" s="2">
        <f t="shared" si="0"/>
        <v>24.2</v>
      </c>
      <c r="R39" s="2">
        <f t="shared" si="1"/>
        <v>19.200000000000003</v>
      </c>
      <c r="S39" s="130">
        <f>$S$25*($Q$25*Q39+$R$25*R39)/4+1*2</f>
        <v>57.538999999999994</v>
      </c>
      <c r="T39" s="130">
        <f t="shared" si="3"/>
        <v>3.013865</v>
      </c>
      <c r="U39" s="130">
        <f t="shared" si="4"/>
        <v>63.566729999999993</v>
      </c>
    </row>
    <row r="40" spans="1:21" ht="25" customHeight="1"/>
    <row r="66" spans="1:15" ht="30" customHeight="1">
      <c r="A66" s="12"/>
      <c r="B66" s="13" t="s">
        <v>7</v>
      </c>
      <c r="C66" s="14"/>
      <c r="D66" s="14"/>
      <c r="E66" s="14"/>
      <c r="F66" s="14"/>
      <c r="G66" s="14"/>
      <c r="H66" s="14"/>
      <c r="I66" s="14"/>
      <c r="J66" s="14"/>
      <c r="K66" s="14"/>
      <c r="L66" s="14"/>
      <c r="M66" s="14"/>
      <c r="N66" s="14"/>
      <c r="O66" s="16">
        <v>58</v>
      </c>
    </row>
  </sheetData>
  <mergeCells count="15">
    <mergeCell ref="H1:N1"/>
    <mergeCell ref="A2:O2"/>
    <mergeCell ref="C24:F24"/>
    <mergeCell ref="G24:H24"/>
    <mergeCell ref="I24:J24"/>
    <mergeCell ref="M24:N24"/>
    <mergeCell ref="O24:O25"/>
    <mergeCell ref="A24:B26"/>
    <mergeCell ref="C25:D25"/>
    <mergeCell ref="E25:F25"/>
    <mergeCell ref="G26:H26"/>
    <mergeCell ref="I26:J26"/>
    <mergeCell ref="M26:N26"/>
    <mergeCell ref="K24:K25"/>
    <mergeCell ref="L24:L25"/>
  </mergeCells>
  <hyperlinks>
    <hyperlink ref="B66" r:id="rId1" tooltip="http://www.Z43-cable.vn" xr:uid="{00000000-0004-0000-3600-000000000000}"/>
  </hyperlinks>
  <pageMargins left="0.47222222222222199" right="0.47222222222222199" top="0.118055555555556" bottom="5.9027777777777797E-2" header="0" footer="0"/>
  <pageSetup paperSize="9" scale="65" orientation="portrait" r:id="rId2"/>
  <colBreaks count="1" manualBreakCount="1">
    <brk id="15" max="83" man="1"/>
  </colBreaks>
  <drawing r:id="rId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U67"/>
  <sheetViews>
    <sheetView topLeftCell="B25" zoomScale="85" zoomScaleNormal="85" zoomScaleSheetLayoutView="130" workbookViewId="0">
      <selection activeCell="A24" sqref="A24:U37"/>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847</v>
      </c>
      <c r="B1" s="17"/>
      <c r="C1" s="17"/>
      <c r="D1" s="17"/>
      <c r="E1" s="17"/>
      <c r="F1" s="17"/>
      <c r="H1" s="179" t="s">
        <v>1</v>
      </c>
      <c r="I1" s="179"/>
      <c r="J1" s="179"/>
      <c r="K1" s="179"/>
      <c r="L1" s="179"/>
      <c r="M1" s="179"/>
      <c r="N1" s="179"/>
    </row>
    <row r="2" spans="1:15" s="1" customFormat="1" ht="45" customHeight="1">
      <c r="A2" s="364" t="s">
        <v>848</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821</v>
      </c>
      <c r="B6" s="33"/>
      <c r="C6" s="33"/>
      <c r="D6" s="33"/>
      <c r="E6" s="33"/>
      <c r="F6" s="33"/>
    </row>
    <row r="7" spans="1:15">
      <c r="A7" s="2" t="s">
        <v>388</v>
      </c>
      <c r="B7" s="34"/>
      <c r="C7" s="34"/>
      <c r="D7" s="34"/>
      <c r="E7" s="34"/>
      <c r="F7" s="34"/>
    </row>
    <row r="8" spans="1:15">
      <c r="A8" s="2" t="s">
        <v>492</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4" t="s">
        <v>494</v>
      </c>
      <c r="B12" s="4"/>
      <c r="C12" s="4"/>
      <c r="D12" s="4"/>
      <c r="E12" s="4"/>
      <c r="F12" s="4"/>
    </row>
    <row r="13" spans="1:15">
      <c r="A13" s="2" t="s">
        <v>495</v>
      </c>
      <c r="B13" s="34"/>
      <c r="C13" s="34"/>
      <c r="D13" s="34"/>
      <c r="E13" s="34"/>
      <c r="F13" s="34"/>
      <c r="G13" s="35"/>
      <c r="H13" s="35"/>
      <c r="I13" s="35"/>
      <c r="J13" s="35"/>
      <c r="K13" s="35"/>
      <c r="L13" s="35"/>
    </row>
    <row r="14" spans="1:15">
      <c r="A14" s="2" t="s">
        <v>496</v>
      </c>
      <c r="B14" s="34"/>
      <c r="C14" s="34"/>
      <c r="D14" s="34"/>
      <c r="E14" s="34"/>
      <c r="F14" s="34"/>
      <c r="G14" s="35"/>
      <c r="H14" s="35"/>
      <c r="I14" s="35"/>
      <c r="J14" s="35"/>
      <c r="K14" s="35"/>
      <c r="L14" s="35"/>
    </row>
    <row r="16" spans="1:15" ht="15">
      <c r="A16" s="4" t="s">
        <v>176</v>
      </c>
      <c r="B16" s="33"/>
      <c r="C16" s="33"/>
      <c r="D16" s="33"/>
      <c r="E16" s="33"/>
      <c r="F16" s="33"/>
    </row>
    <row r="17" spans="1:21">
      <c r="A17" s="36" t="s">
        <v>456</v>
      </c>
      <c r="B17" s="37"/>
      <c r="C17" s="37"/>
      <c r="D17" s="37"/>
      <c r="E17" s="37"/>
      <c r="F17" s="37"/>
    </row>
    <row r="18" spans="1:21">
      <c r="A18" s="36" t="s">
        <v>497</v>
      </c>
      <c r="B18" s="37"/>
      <c r="C18" s="37"/>
      <c r="D18" s="37"/>
      <c r="E18" s="37"/>
      <c r="F18" s="37"/>
    </row>
    <row r="19" spans="1:21">
      <c r="A19" s="36" t="s">
        <v>498</v>
      </c>
      <c r="B19" s="37"/>
      <c r="C19" s="37"/>
      <c r="D19" s="37"/>
      <c r="E19" s="37"/>
      <c r="F19" s="37"/>
    </row>
    <row r="20" spans="1:21">
      <c r="A20" s="36" t="s">
        <v>389</v>
      </c>
      <c r="B20" s="37"/>
      <c r="C20" s="37"/>
      <c r="D20" s="37"/>
      <c r="E20" s="37"/>
      <c r="F20" s="37"/>
    </row>
    <row r="22" spans="1:21" ht="15">
      <c r="A22" s="4" t="s">
        <v>182</v>
      </c>
      <c r="B22" s="33"/>
      <c r="C22" s="33"/>
      <c r="D22" s="33"/>
      <c r="E22" s="33"/>
      <c r="F22" s="33"/>
    </row>
    <row r="24" spans="1:21"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21" ht="30" customHeight="1">
      <c r="A25" s="193"/>
      <c r="B25" s="193"/>
      <c r="C25" s="193" t="s">
        <v>530</v>
      </c>
      <c r="D25" s="193"/>
      <c r="E25" s="193" t="s">
        <v>531</v>
      </c>
      <c r="F25" s="193"/>
      <c r="G25" s="38" t="s">
        <v>532</v>
      </c>
      <c r="H25" s="38" t="s">
        <v>533</v>
      </c>
      <c r="I25" s="38" t="s">
        <v>532</v>
      </c>
      <c r="J25" s="38" t="s">
        <v>533</v>
      </c>
      <c r="K25" s="193"/>
      <c r="L25" s="193"/>
      <c r="M25" s="38" t="s">
        <v>532</v>
      </c>
      <c r="N25" s="38" t="s">
        <v>533</v>
      </c>
      <c r="O25" s="193"/>
      <c r="Q25" s="2">
        <v>4</v>
      </c>
      <c r="R25" s="2">
        <v>1</v>
      </c>
      <c r="S25" s="2">
        <v>2.7</v>
      </c>
    </row>
    <row r="26" spans="1:21" ht="25" customHeight="1">
      <c r="A26" s="193"/>
      <c r="B26" s="193"/>
      <c r="C26" s="38" t="s">
        <v>194</v>
      </c>
      <c r="D26" s="38" t="s">
        <v>196</v>
      </c>
      <c r="E26" s="38" t="s">
        <v>194</v>
      </c>
      <c r="F26" s="38" t="s">
        <v>196</v>
      </c>
      <c r="G26" s="193" t="s">
        <v>196</v>
      </c>
      <c r="H26" s="193"/>
      <c r="I26" s="193" t="s">
        <v>196</v>
      </c>
      <c r="J26" s="193"/>
      <c r="K26" s="38" t="s">
        <v>196</v>
      </c>
      <c r="L26" s="38" t="s">
        <v>196</v>
      </c>
      <c r="M26" s="193" t="s">
        <v>197</v>
      </c>
      <c r="N26" s="193"/>
      <c r="O26" s="38" t="s">
        <v>198</v>
      </c>
      <c r="Q26" s="138" t="s">
        <v>1298</v>
      </c>
      <c r="R26" s="138" t="s">
        <v>1299</v>
      </c>
      <c r="S26" s="138" t="s">
        <v>1290</v>
      </c>
      <c r="T26" s="138" t="s">
        <v>1300</v>
      </c>
      <c r="U26" s="135" t="s">
        <v>1291</v>
      </c>
    </row>
    <row r="27" spans="1:21" ht="25" customHeight="1">
      <c r="A27" s="39" t="s">
        <v>846</v>
      </c>
      <c r="B27" s="40" t="s">
        <v>563</v>
      </c>
      <c r="C27" s="39">
        <v>7</v>
      </c>
      <c r="D27" s="39" t="s">
        <v>398</v>
      </c>
      <c r="E27" s="39">
        <v>7</v>
      </c>
      <c r="F27" s="39" t="s">
        <v>398</v>
      </c>
      <c r="G27" s="46">
        <v>5.9</v>
      </c>
      <c r="H27" s="39">
        <v>4.5999999999999996</v>
      </c>
      <c r="I27" s="39">
        <v>0.9</v>
      </c>
      <c r="J27" s="39">
        <v>0.7</v>
      </c>
      <c r="K27" s="39">
        <v>1.8</v>
      </c>
      <c r="L27" s="139">
        <v>25</v>
      </c>
      <c r="M27" s="58">
        <v>1.2</v>
      </c>
      <c r="N27" s="58">
        <v>1.91</v>
      </c>
      <c r="O27" s="43">
        <v>648</v>
      </c>
      <c r="Q27" s="2">
        <f>G27+(I27+0.1)*2</f>
        <v>7.9</v>
      </c>
      <c r="R27" s="2">
        <f>H27+(J27+0.1)*2</f>
        <v>6.1999999999999993</v>
      </c>
      <c r="S27" s="130">
        <f t="shared" ref="S27:S32" si="0">$S$25*($Q$25*Q27+$R$25*R27)/5+0.4*2</f>
        <v>21.212</v>
      </c>
      <c r="T27" s="130">
        <f>S27*0.035+1</f>
        <v>1.7424200000000001</v>
      </c>
      <c r="U27" s="130">
        <f>S27+T27*2</f>
        <v>24.696840000000002</v>
      </c>
    </row>
    <row r="28" spans="1:21" ht="25" customHeight="1">
      <c r="A28" s="41" t="s">
        <v>846</v>
      </c>
      <c r="B28" s="42" t="s">
        <v>564</v>
      </c>
      <c r="C28" s="41">
        <v>7</v>
      </c>
      <c r="D28" s="41" t="s">
        <v>398</v>
      </c>
      <c r="E28" s="41">
        <v>7</v>
      </c>
      <c r="F28" s="41" t="s">
        <v>398</v>
      </c>
      <c r="G28" s="45">
        <v>6.9</v>
      </c>
      <c r="H28" s="41">
        <v>4.5999999999999996</v>
      </c>
      <c r="I28" s="45">
        <v>0.9</v>
      </c>
      <c r="J28" s="41">
        <v>0.7</v>
      </c>
      <c r="K28" s="41">
        <v>1.8</v>
      </c>
      <c r="L28" s="45">
        <v>27</v>
      </c>
      <c r="M28" s="57">
        <v>0.86799999999999999</v>
      </c>
      <c r="N28" s="57">
        <v>1.91</v>
      </c>
      <c r="O28" s="44">
        <v>793</v>
      </c>
      <c r="Q28" s="2">
        <f t="shared" ref="Q28:R37" si="1">G28+(I28+0.1)*2</f>
        <v>8.9</v>
      </c>
      <c r="R28" s="2">
        <f t="shared" si="1"/>
        <v>6.1999999999999993</v>
      </c>
      <c r="S28" s="130">
        <f t="shared" si="0"/>
        <v>23.372</v>
      </c>
      <c r="T28" s="130">
        <f t="shared" ref="T28:T37" si="2">S28*0.035+1</f>
        <v>1.8180200000000002</v>
      </c>
      <c r="U28" s="130">
        <f t="shared" ref="U28:U37" si="3">S28+T28*2</f>
        <v>27.008040000000001</v>
      </c>
    </row>
    <row r="29" spans="1:21" ht="25" customHeight="1">
      <c r="A29" s="39" t="s">
        <v>846</v>
      </c>
      <c r="B29" s="40" t="s">
        <v>565</v>
      </c>
      <c r="C29" s="39">
        <v>7</v>
      </c>
      <c r="D29" s="39" t="s">
        <v>398</v>
      </c>
      <c r="E29" s="39">
        <v>7</v>
      </c>
      <c r="F29" s="39" t="s">
        <v>398</v>
      </c>
      <c r="G29" s="46">
        <v>8.1999999999999993</v>
      </c>
      <c r="H29" s="46">
        <v>5.9</v>
      </c>
      <c r="I29" s="46">
        <v>1</v>
      </c>
      <c r="J29" s="39">
        <v>0.9</v>
      </c>
      <c r="K29" s="39">
        <v>1.9</v>
      </c>
      <c r="L29" s="39">
        <v>31.5</v>
      </c>
      <c r="M29" s="58">
        <v>0.64100000000000001</v>
      </c>
      <c r="N29" s="58">
        <v>1.2</v>
      </c>
      <c r="O29" s="43">
        <v>1050</v>
      </c>
      <c r="Q29" s="2">
        <f t="shared" si="1"/>
        <v>10.399999999999999</v>
      </c>
      <c r="R29" s="2">
        <f t="shared" si="1"/>
        <v>7.9</v>
      </c>
      <c r="S29" s="130">
        <f t="shared" si="0"/>
        <v>27.529999999999998</v>
      </c>
      <c r="T29" s="130">
        <f t="shared" si="2"/>
        <v>1.9635500000000001</v>
      </c>
      <c r="U29" s="130">
        <f t="shared" si="3"/>
        <v>31.457099999999997</v>
      </c>
    </row>
    <row r="30" spans="1:21" ht="25" customHeight="1">
      <c r="A30" s="41" t="s">
        <v>846</v>
      </c>
      <c r="B30" s="42" t="s">
        <v>566</v>
      </c>
      <c r="C30" s="41">
        <v>19</v>
      </c>
      <c r="D30" s="41" t="s">
        <v>398</v>
      </c>
      <c r="E30" s="41">
        <v>7</v>
      </c>
      <c r="F30" s="41" t="s">
        <v>398</v>
      </c>
      <c r="G30" s="45">
        <v>9.6999999999999993</v>
      </c>
      <c r="H30" s="45">
        <v>6.9</v>
      </c>
      <c r="I30" s="41">
        <v>1.1000000000000001</v>
      </c>
      <c r="J30" s="41">
        <v>0.9</v>
      </c>
      <c r="K30" s="45">
        <v>2.1</v>
      </c>
      <c r="L30" s="140">
        <v>36</v>
      </c>
      <c r="M30" s="57">
        <v>0.443</v>
      </c>
      <c r="N30" s="57">
        <v>0.86799999999999999</v>
      </c>
      <c r="O30" s="44">
        <v>1439</v>
      </c>
      <c r="Q30" s="2">
        <f t="shared" si="1"/>
        <v>12.1</v>
      </c>
      <c r="R30" s="2">
        <f t="shared" si="1"/>
        <v>8.9</v>
      </c>
      <c r="S30" s="130">
        <f t="shared" si="0"/>
        <v>31.742000000000001</v>
      </c>
      <c r="T30" s="130">
        <f t="shared" si="2"/>
        <v>2.11097</v>
      </c>
      <c r="U30" s="130">
        <f t="shared" si="3"/>
        <v>35.963940000000001</v>
      </c>
    </row>
    <row r="31" spans="1:21" ht="25" customHeight="1">
      <c r="A31" s="39" t="s">
        <v>846</v>
      </c>
      <c r="B31" s="40" t="s">
        <v>567</v>
      </c>
      <c r="C31" s="39">
        <v>19</v>
      </c>
      <c r="D31" s="39" t="s">
        <v>398</v>
      </c>
      <c r="E31" s="39">
        <v>7</v>
      </c>
      <c r="F31" s="39" t="s">
        <v>398</v>
      </c>
      <c r="G31" s="39">
        <v>11.4</v>
      </c>
      <c r="H31" s="39">
        <v>8.1999999999999993</v>
      </c>
      <c r="I31" s="39">
        <v>1.1000000000000001</v>
      </c>
      <c r="J31" s="46">
        <v>1</v>
      </c>
      <c r="K31" s="46">
        <v>2.2000000000000002</v>
      </c>
      <c r="L31" s="39">
        <v>40.799999999999997</v>
      </c>
      <c r="M31" s="58">
        <v>0.32</v>
      </c>
      <c r="N31" s="58">
        <v>0.64100000000000001</v>
      </c>
      <c r="O31" s="43">
        <v>1894</v>
      </c>
      <c r="Q31" s="2">
        <f t="shared" si="1"/>
        <v>13.8</v>
      </c>
      <c r="R31" s="2">
        <f t="shared" si="1"/>
        <v>10.399999999999999</v>
      </c>
      <c r="S31" s="130">
        <f t="shared" si="0"/>
        <v>36.223999999999997</v>
      </c>
      <c r="T31" s="130">
        <f t="shared" si="2"/>
        <v>2.2678400000000001</v>
      </c>
      <c r="U31" s="130">
        <f t="shared" si="3"/>
        <v>40.759679999999996</v>
      </c>
    </row>
    <row r="32" spans="1:21" ht="25" customHeight="1">
      <c r="A32" s="41" t="s">
        <v>846</v>
      </c>
      <c r="B32" s="42" t="s">
        <v>568</v>
      </c>
      <c r="C32" s="41">
        <v>19</v>
      </c>
      <c r="D32" s="41" t="s">
        <v>398</v>
      </c>
      <c r="E32" s="41">
        <v>19</v>
      </c>
      <c r="F32" s="41" t="s">
        <v>398</v>
      </c>
      <c r="G32" s="45">
        <v>12.8</v>
      </c>
      <c r="H32" s="45">
        <v>9.6999999999999993</v>
      </c>
      <c r="I32" s="41">
        <v>1.2</v>
      </c>
      <c r="J32" s="45">
        <v>1.1000000000000001</v>
      </c>
      <c r="K32" s="41">
        <v>2.4</v>
      </c>
      <c r="L32" s="41">
        <v>45.4</v>
      </c>
      <c r="M32" s="57">
        <v>0.253</v>
      </c>
      <c r="N32" s="57">
        <v>0.443</v>
      </c>
      <c r="O32" s="44">
        <v>2352</v>
      </c>
      <c r="Q32" s="2">
        <f t="shared" si="1"/>
        <v>15.4</v>
      </c>
      <c r="R32" s="2">
        <f t="shared" si="1"/>
        <v>12.1</v>
      </c>
      <c r="S32" s="130">
        <f t="shared" si="0"/>
        <v>40.597999999999999</v>
      </c>
      <c r="T32" s="130">
        <f t="shared" si="2"/>
        <v>2.4209300000000002</v>
      </c>
      <c r="U32" s="130">
        <f t="shared" si="3"/>
        <v>45.439859999999996</v>
      </c>
    </row>
    <row r="33" spans="1:21" ht="25" customHeight="1">
      <c r="A33" s="39" t="s">
        <v>846</v>
      </c>
      <c r="B33" s="40" t="s">
        <v>569</v>
      </c>
      <c r="C33" s="39">
        <v>19</v>
      </c>
      <c r="D33" s="39" t="s">
        <v>398</v>
      </c>
      <c r="E33" s="39">
        <v>19</v>
      </c>
      <c r="F33" s="39" t="s">
        <v>398</v>
      </c>
      <c r="G33" s="46">
        <v>14.2</v>
      </c>
      <c r="H33" s="46">
        <v>9.6999999999999993</v>
      </c>
      <c r="I33" s="39">
        <v>1.4</v>
      </c>
      <c r="J33" s="39">
        <v>1.1000000000000001</v>
      </c>
      <c r="K33" s="39">
        <v>2.5</v>
      </c>
      <c r="L33" s="139">
        <v>50</v>
      </c>
      <c r="M33" s="58">
        <v>0.20599999999999999</v>
      </c>
      <c r="N33" s="58">
        <v>0.443</v>
      </c>
      <c r="O33" s="43">
        <v>2847</v>
      </c>
      <c r="Q33" s="2">
        <f t="shared" si="1"/>
        <v>17.2</v>
      </c>
      <c r="R33" s="2">
        <f t="shared" si="1"/>
        <v>12.1</v>
      </c>
      <c r="S33" s="130">
        <f>$S$25*($Q$25*Q33+$R$25*R33)/5+0.6*2</f>
        <v>44.885999999999996</v>
      </c>
      <c r="T33" s="130">
        <f t="shared" si="2"/>
        <v>2.5710100000000002</v>
      </c>
      <c r="U33" s="130">
        <f t="shared" si="3"/>
        <v>50.028019999999998</v>
      </c>
    </row>
    <row r="34" spans="1:21" ht="25" customHeight="1">
      <c r="A34" s="41" t="s">
        <v>846</v>
      </c>
      <c r="B34" s="42" t="s">
        <v>570</v>
      </c>
      <c r="C34" s="41">
        <v>37</v>
      </c>
      <c r="D34" s="41" t="s">
        <v>398</v>
      </c>
      <c r="E34" s="41">
        <v>19</v>
      </c>
      <c r="F34" s="41" t="s">
        <v>398</v>
      </c>
      <c r="G34" s="45">
        <v>15.8</v>
      </c>
      <c r="H34" s="41">
        <v>11.4</v>
      </c>
      <c r="I34" s="41">
        <v>1.6</v>
      </c>
      <c r="J34" s="41">
        <v>1.1000000000000001</v>
      </c>
      <c r="K34" s="41">
        <v>2.7</v>
      </c>
      <c r="L34" s="45">
        <v>56.5</v>
      </c>
      <c r="M34" s="57">
        <v>0.16400000000000001</v>
      </c>
      <c r="N34" s="57">
        <v>0.32</v>
      </c>
      <c r="O34" s="44">
        <v>3567</v>
      </c>
      <c r="Q34" s="2">
        <f t="shared" si="1"/>
        <v>19.200000000000003</v>
      </c>
      <c r="R34" s="2">
        <f t="shared" si="1"/>
        <v>13.8</v>
      </c>
      <c r="S34" s="130">
        <f>$S$25*($Q$25*Q34+$R$25*R34)/5+1*2</f>
        <v>50.924000000000007</v>
      </c>
      <c r="T34" s="130">
        <f t="shared" si="2"/>
        <v>2.7823400000000005</v>
      </c>
      <c r="U34" s="130">
        <f t="shared" si="3"/>
        <v>56.488680000000009</v>
      </c>
    </row>
    <row r="35" spans="1:21" ht="25" customHeight="1">
      <c r="A35" s="39" t="s">
        <v>846</v>
      </c>
      <c r="B35" s="40" t="s">
        <v>571</v>
      </c>
      <c r="C35" s="39">
        <v>37</v>
      </c>
      <c r="D35" s="39" t="s">
        <v>398</v>
      </c>
      <c r="E35" s="39">
        <v>19</v>
      </c>
      <c r="F35" s="39" t="s">
        <v>398</v>
      </c>
      <c r="G35" s="46">
        <v>18.100000000000001</v>
      </c>
      <c r="H35" s="46">
        <v>12.8</v>
      </c>
      <c r="I35" s="39">
        <v>1.7</v>
      </c>
      <c r="J35" s="39">
        <v>1.2</v>
      </c>
      <c r="K35" s="39">
        <v>2.9</v>
      </c>
      <c r="L35" s="39">
        <v>63.2</v>
      </c>
      <c r="M35" s="58">
        <v>0.125</v>
      </c>
      <c r="N35" s="58">
        <v>0.253</v>
      </c>
      <c r="O35" s="43">
        <v>4495</v>
      </c>
      <c r="Q35" s="2">
        <f t="shared" si="1"/>
        <v>21.700000000000003</v>
      </c>
      <c r="R35" s="2">
        <f t="shared" si="1"/>
        <v>15.4</v>
      </c>
      <c r="S35" s="130">
        <f>$S$25*($Q$25*Q35+$R$25*R35)/5+1*2</f>
        <v>57.188000000000009</v>
      </c>
      <c r="T35" s="130">
        <f t="shared" si="2"/>
        <v>3.0015800000000006</v>
      </c>
      <c r="U35" s="130">
        <f t="shared" si="3"/>
        <v>63.191160000000011</v>
      </c>
    </row>
    <row r="36" spans="1:21" ht="25" customHeight="1">
      <c r="A36" s="41" t="s">
        <v>846</v>
      </c>
      <c r="B36" s="42" t="s">
        <v>572</v>
      </c>
      <c r="C36" s="41">
        <v>37</v>
      </c>
      <c r="D36" s="41" t="s">
        <v>398</v>
      </c>
      <c r="E36" s="41">
        <v>19</v>
      </c>
      <c r="F36" s="41" t="s">
        <v>398</v>
      </c>
      <c r="G36" s="41">
        <v>20.399999999999999</v>
      </c>
      <c r="H36" s="41">
        <v>14.2</v>
      </c>
      <c r="I36" s="41">
        <v>1.8</v>
      </c>
      <c r="J36" s="41">
        <v>1.4</v>
      </c>
      <c r="K36" s="41">
        <v>3.2</v>
      </c>
      <c r="L36" s="45">
        <v>70</v>
      </c>
      <c r="M36" s="57">
        <v>0.1</v>
      </c>
      <c r="N36" s="57">
        <v>0.20599999999999999</v>
      </c>
      <c r="O36" s="44">
        <v>5513</v>
      </c>
      <c r="Q36" s="2">
        <f t="shared" si="1"/>
        <v>24.2</v>
      </c>
      <c r="R36" s="2">
        <f t="shared" si="1"/>
        <v>17.2</v>
      </c>
      <c r="S36" s="130">
        <f>$S$25*($Q$25*Q36+$R$25*R36)/5+1*2</f>
        <v>63.56</v>
      </c>
      <c r="T36" s="130">
        <f t="shared" si="2"/>
        <v>3.2246000000000001</v>
      </c>
      <c r="U36" s="130">
        <f t="shared" si="3"/>
        <v>70.009200000000007</v>
      </c>
    </row>
    <row r="37" spans="1:21" ht="25" customHeight="1">
      <c r="A37" s="39" t="s">
        <v>846</v>
      </c>
      <c r="B37" s="40" t="s">
        <v>573</v>
      </c>
      <c r="C37" s="39">
        <v>37</v>
      </c>
      <c r="D37" s="39" t="s">
        <v>398</v>
      </c>
      <c r="E37" s="39">
        <v>37</v>
      </c>
      <c r="F37" s="39" t="s">
        <v>398</v>
      </c>
      <c r="G37" s="46">
        <v>20.399999999999999</v>
      </c>
      <c r="H37" s="46">
        <v>15.8</v>
      </c>
      <c r="I37" s="39">
        <v>1.8</v>
      </c>
      <c r="J37" s="39">
        <v>1.6</v>
      </c>
      <c r="K37" s="39">
        <v>3.2</v>
      </c>
      <c r="L37" s="39">
        <v>71.2</v>
      </c>
      <c r="M37" s="58">
        <v>0.1</v>
      </c>
      <c r="N37" s="58">
        <v>0.16400000000000001</v>
      </c>
      <c r="O37" s="43">
        <v>5668</v>
      </c>
      <c r="Q37" s="2">
        <f t="shared" si="1"/>
        <v>24.2</v>
      </c>
      <c r="R37" s="2">
        <f t="shared" si="1"/>
        <v>19.200000000000003</v>
      </c>
      <c r="S37" s="130">
        <f>$S$25*($Q$25*Q37+$R$25*R37)/5+1*2</f>
        <v>64.640000000000015</v>
      </c>
      <c r="T37" s="130">
        <f t="shared" si="2"/>
        <v>3.2624000000000009</v>
      </c>
      <c r="U37" s="130">
        <f t="shared" si="3"/>
        <v>71.164800000000014</v>
      </c>
    </row>
    <row r="38" spans="1:21" ht="25" customHeight="1">
      <c r="S38" s="130"/>
      <c r="T38" s="130"/>
      <c r="U38" s="130"/>
    </row>
    <row r="39" spans="1:21">
      <c r="S39" s="130"/>
      <c r="T39" s="130"/>
      <c r="U39" s="130"/>
    </row>
    <row r="67" spans="1:15" ht="30" customHeight="1">
      <c r="A67" s="12"/>
      <c r="B67" s="13" t="s">
        <v>7</v>
      </c>
      <c r="C67" s="14"/>
      <c r="D67" s="14"/>
      <c r="E67" s="14"/>
      <c r="F67" s="14"/>
      <c r="G67" s="14"/>
      <c r="H67" s="14"/>
      <c r="I67" s="14"/>
      <c r="J67" s="14"/>
      <c r="K67" s="14"/>
      <c r="L67" s="14"/>
      <c r="M67" s="14"/>
      <c r="N67" s="14"/>
      <c r="O67" s="16">
        <v>59</v>
      </c>
    </row>
  </sheetData>
  <mergeCells count="15">
    <mergeCell ref="H1:N1"/>
    <mergeCell ref="A2:O2"/>
    <mergeCell ref="C24:F24"/>
    <mergeCell ref="G24:H24"/>
    <mergeCell ref="I24:J24"/>
    <mergeCell ref="M24:N24"/>
    <mergeCell ref="O24:O25"/>
    <mergeCell ref="A24:B26"/>
    <mergeCell ref="C25:D25"/>
    <mergeCell ref="E25:F25"/>
    <mergeCell ref="G26:H26"/>
    <mergeCell ref="I26:J26"/>
    <mergeCell ref="M26:N26"/>
    <mergeCell ref="K24:K25"/>
    <mergeCell ref="L24:L25"/>
  </mergeCells>
  <hyperlinks>
    <hyperlink ref="B67" r:id="rId1" tooltip="http://www.Z43-cable.vn" xr:uid="{00000000-0004-0000-3700-000000000000}"/>
  </hyperlinks>
  <pageMargins left="0.47222222222222199" right="0.47222222222222199" top="0.118055555555556" bottom="5.9027777777777797E-2" header="0" footer="0"/>
  <pageSetup paperSize="9" scale="65" orientation="portrait" r:id="rId2"/>
  <colBreaks count="1" manualBreakCount="1">
    <brk id="15" max="76" man="1"/>
  </colBreaks>
  <drawing r:id="rId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U67"/>
  <sheetViews>
    <sheetView topLeftCell="D28" zoomScale="115" zoomScaleNormal="115" zoomScaleSheetLayoutView="115" workbookViewId="0">
      <selection activeCell="L31" sqref="L31"/>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849</v>
      </c>
      <c r="B1" s="17"/>
      <c r="C1" s="17"/>
      <c r="D1" s="17"/>
      <c r="E1" s="17"/>
      <c r="F1" s="17"/>
      <c r="H1" s="179" t="s">
        <v>1</v>
      </c>
      <c r="I1" s="179"/>
      <c r="J1" s="179"/>
      <c r="K1" s="179"/>
      <c r="L1" s="179"/>
      <c r="M1" s="179"/>
      <c r="N1" s="179"/>
    </row>
    <row r="2" spans="1:15" s="1" customFormat="1" ht="45" customHeight="1">
      <c r="A2" s="364" t="s">
        <v>850</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515</v>
      </c>
      <c r="B4" s="31"/>
      <c r="C4" s="31"/>
      <c r="D4" s="31"/>
      <c r="E4" s="31"/>
      <c r="F4" s="31"/>
      <c r="G4" s="32"/>
      <c r="H4" s="32"/>
      <c r="I4" s="32"/>
      <c r="J4" s="32"/>
      <c r="K4" s="32"/>
      <c r="L4" s="32"/>
      <c r="M4" s="32"/>
      <c r="N4" s="32"/>
      <c r="O4" s="32"/>
    </row>
    <row r="5" spans="1:15">
      <c r="A5" s="22"/>
      <c r="B5" s="22"/>
      <c r="C5" s="22"/>
      <c r="D5" s="22"/>
      <c r="E5" s="22"/>
      <c r="F5" s="22"/>
    </row>
    <row r="6" spans="1:15" ht="15">
      <c r="A6" s="4" t="s">
        <v>821</v>
      </c>
      <c r="B6" s="33"/>
      <c r="C6" s="33"/>
      <c r="D6" s="33"/>
      <c r="E6" s="33"/>
      <c r="F6" s="33"/>
    </row>
    <row r="7" spans="1:15">
      <c r="A7" s="2" t="s">
        <v>423</v>
      </c>
      <c r="B7" s="34"/>
      <c r="C7" s="34"/>
      <c r="D7" s="34"/>
      <c r="E7" s="34"/>
      <c r="F7" s="34"/>
    </row>
    <row r="8" spans="1:15">
      <c r="A8" s="2" t="s">
        <v>492</v>
      </c>
      <c r="B8" s="34"/>
      <c r="C8" s="34"/>
      <c r="D8" s="34"/>
      <c r="E8" s="34"/>
      <c r="F8" s="34"/>
    </row>
    <row r="9" spans="1:15">
      <c r="A9" s="2" t="s">
        <v>510</v>
      </c>
      <c r="B9" s="34"/>
      <c r="C9" s="34"/>
      <c r="D9" s="34"/>
      <c r="E9" s="34"/>
      <c r="F9" s="34"/>
    </row>
    <row r="10" spans="1:15">
      <c r="A10" s="2" t="s">
        <v>511</v>
      </c>
      <c r="B10" s="34"/>
      <c r="C10" s="34"/>
      <c r="D10" s="34"/>
      <c r="E10" s="34"/>
      <c r="F10" s="34"/>
    </row>
    <row r="12" spans="1:15" s="1" customFormat="1" ht="15.5">
      <c r="A12" s="4" t="s">
        <v>494</v>
      </c>
      <c r="B12" s="4"/>
      <c r="C12" s="4"/>
      <c r="D12" s="4"/>
      <c r="E12" s="4"/>
      <c r="F12" s="4"/>
    </row>
    <row r="13" spans="1:15">
      <c r="A13" s="2" t="s">
        <v>495</v>
      </c>
      <c r="B13" s="34"/>
      <c r="C13" s="34"/>
      <c r="D13" s="34"/>
      <c r="E13" s="34"/>
      <c r="F13" s="34"/>
      <c r="G13" s="35"/>
      <c r="H13" s="35"/>
      <c r="I13" s="35"/>
      <c r="J13" s="35"/>
      <c r="K13" s="35"/>
      <c r="L13" s="35"/>
    </row>
    <row r="14" spans="1:15">
      <c r="A14" s="2" t="s">
        <v>496</v>
      </c>
      <c r="B14" s="34"/>
      <c r="C14" s="34"/>
      <c r="D14" s="34"/>
      <c r="E14" s="34"/>
      <c r="F14" s="34"/>
      <c r="G14" s="35"/>
      <c r="H14" s="35"/>
      <c r="I14" s="35"/>
      <c r="J14" s="35"/>
      <c r="K14" s="35"/>
      <c r="L14" s="35"/>
    </row>
    <row r="16" spans="1:15" ht="15">
      <c r="A16" s="4" t="s">
        <v>176</v>
      </c>
      <c r="B16" s="33"/>
      <c r="C16" s="33"/>
      <c r="D16" s="33"/>
      <c r="E16" s="33"/>
      <c r="F16" s="33"/>
    </row>
    <row r="17" spans="1:21">
      <c r="A17" s="36" t="s">
        <v>456</v>
      </c>
      <c r="B17" s="37"/>
      <c r="C17" s="37"/>
      <c r="D17" s="37"/>
      <c r="E17" s="37"/>
      <c r="F17" s="37"/>
    </row>
    <row r="18" spans="1:21">
      <c r="A18" s="36" t="s">
        <v>497</v>
      </c>
      <c r="B18" s="37"/>
      <c r="C18" s="37"/>
      <c r="D18" s="37"/>
      <c r="E18" s="37"/>
      <c r="F18" s="37"/>
    </row>
    <row r="19" spans="1:21">
      <c r="A19" s="36" t="s">
        <v>498</v>
      </c>
      <c r="B19" s="37"/>
      <c r="C19" s="37"/>
      <c r="D19" s="37"/>
      <c r="E19" s="37"/>
      <c r="F19" s="37"/>
    </row>
    <row r="20" spans="1:21">
      <c r="A20" s="36" t="s">
        <v>389</v>
      </c>
      <c r="B20" s="37"/>
      <c r="C20" s="37"/>
      <c r="D20" s="37"/>
      <c r="E20" s="37"/>
      <c r="F20" s="37"/>
    </row>
    <row r="22" spans="1:21" ht="15">
      <c r="A22" s="4" t="s">
        <v>182</v>
      </c>
      <c r="B22" s="33"/>
      <c r="C22" s="33"/>
      <c r="D22" s="33"/>
      <c r="E22" s="33"/>
      <c r="F22" s="33"/>
    </row>
    <row r="24" spans="1:21"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21" ht="30" customHeight="1">
      <c r="A25" s="193"/>
      <c r="B25" s="193"/>
      <c r="C25" s="193" t="s">
        <v>530</v>
      </c>
      <c r="D25" s="193"/>
      <c r="E25" s="193" t="s">
        <v>531</v>
      </c>
      <c r="F25" s="193"/>
      <c r="G25" s="38" t="s">
        <v>532</v>
      </c>
      <c r="H25" s="38" t="s">
        <v>533</v>
      </c>
      <c r="I25" s="38" t="s">
        <v>532</v>
      </c>
      <c r="J25" s="38" t="s">
        <v>533</v>
      </c>
      <c r="K25" s="193"/>
      <c r="L25" s="193"/>
      <c r="M25" s="38" t="s">
        <v>532</v>
      </c>
      <c r="N25" s="38" t="s">
        <v>533</v>
      </c>
      <c r="O25" s="193"/>
      <c r="Q25" s="2">
        <v>3</v>
      </c>
      <c r="R25" s="2">
        <v>2</v>
      </c>
      <c r="S25" s="2">
        <v>2.7</v>
      </c>
    </row>
    <row r="26" spans="1:21" ht="25" customHeight="1">
      <c r="A26" s="193"/>
      <c r="B26" s="193"/>
      <c r="C26" s="38" t="s">
        <v>194</v>
      </c>
      <c r="D26" s="38" t="s">
        <v>196</v>
      </c>
      <c r="E26" s="38" t="s">
        <v>194</v>
      </c>
      <c r="F26" s="38" t="s">
        <v>196</v>
      </c>
      <c r="G26" s="193" t="s">
        <v>196</v>
      </c>
      <c r="H26" s="193"/>
      <c r="I26" s="193" t="s">
        <v>196</v>
      </c>
      <c r="J26" s="193"/>
      <c r="K26" s="38" t="s">
        <v>196</v>
      </c>
      <c r="L26" s="38" t="s">
        <v>196</v>
      </c>
      <c r="M26" s="193" t="s">
        <v>197</v>
      </c>
      <c r="N26" s="193"/>
      <c r="O26" s="38" t="s">
        <v>198</v>
      </c>
      <c r="Q26" s="138" t="s">
        <v>1298</v>
      </c>
      <c r="R26" s="138" t="s">
        <v>1299</v>
      </c>
      <c r="S26" s="138" t="s">
        <v>1290</v>
      </c>
      <c r="T26" s="138" t="s">
        <v>1300</v>
      </c>
      <c r="U26" s="135" t="s">
        <v>1291</v>
      </c>
    </row>
    <row r="27" spans="1:21" ht="25" customHeight="1">
      <c r="A27" s="39" t="s">
        <v>846</v>
      </c>
      <c r="B27" s="40" t="s">
        <v>580</v>
      </c>
      <c r="C27" s="39">
        <v>7</v>
      </c>
      <c r="D27" s="39" t="s">
        <v>398</v>
      </c>
      <c r="E27" s="39">
        <v>7</v>
      </c>
      <c r="F27" s="39" t="s">
        <v>398</v>
      </c>
      <c r="G27" s="39">
        <v>5.9</v>
      </c>
      <c r="H27" s="39">
        <v>4.5999999999999996</v>
      </c>
      <c r="I27" s="39">
        <v>0.9</v>
      </c>
      <c r="J27" s="39">
        <v>0.7</v>
      </c>
      <c r="K27" s="39">
        <v>1.8</v>
      </c>
      <c r="L27" s="39">
        <v>23.3</v>
      </c>
      <c r="M27" s="39">
        <v>1.2</v>
      </c>
      <c r="N27" s="39">
        <v>1.91</v>
      </c>
      <c r="O27" s="43">
        <v>602</v>
      </c>
      <c r="Q27" s="2">
        <f>G27+(I27+0.1)*2</f>
        <v>7.9</v>
      </c>
      <c r="R27" s="2">
        <f>H27+(J27+0.1)*2</f>
        <v>6.1999999999999993</v>
      </c>
      <c r="S27" s="130">
        <f t="shared" ref="S27:S32" si="0">$S$25*($Q$25*Q27+$R$25*R27)/5+0.4*2</f>
        <v>20.294000000000004</v>
      </c>
      <c r="T27" s="130">
        <f>S27*0.035+1</f>
        <v>1.7102900000000001</v>
      </c>
      <c r="U27" s="130">
        <f>S27+T27*2</f>
        <v>23.714580000000005</v>
      </c>
    </row>
    <row r="28" spans="1:21" ht="25" customHeight="1">
      <c r="A28" s="41" t="s">
        <v>846</v>
      </c>
      <c r="B28" s="42" t="s">
        <v>581</v>
      </c>
      <c r="C28" s="41">
        <v>7</v>
      </c>
      <c r="D28" s="41" t="s">
        <v>398</v>
      </c>
      <c r="E28" s="41">
        <v>7</v>
      </c>
      <c r="F28" s="41" t="s">
        <v>398</v>
      </c>
      <c r="G28" s="45">
        <v>6.9</v>
      </c>
      <c r="H28" s="41">
        <v>4.5999999999999996</v>
      </c>
      <c r="I28" s="41">
        <v>0.9</v>
      </c>
      <c r="J28" s="41">
        <v>0.7</v>
      </c>
      <c r="K28" s="41">
        <v>1.8</v>
      </c>
      <c r="L28" s="41">
        <v>25.2</v>
      </c>
      <c r="M28" s="41">
        <v>0.86799999999999999</v>
      </c>
      <c r="N28" s="41">
        <v>1.91</v>
      </c>
      <c r="O28" s="44">
        <v>708</v>
      </c>
      <c r="Q28" s="2">
        <f t="shared" ref="Q28:R37" si="1">G28+(I28+0.1)*2</f>
        <v>8.9</v>
      </c>
      <c r="R28" s="2">
        <f t="shared" si="1"/>
        <v>6.1999999999999993</v>
      </c>
      <c r="S28" s="130">
        <f t="shared" si="0"/>
        <v>21.914000000000001</v>
      </c>
      <c r="T28" s="130">
        <f t="shared" ref="T28:T38" si="2">S28*0.035+1</f>
        <v>1.7669900000000003</v>
      </c>
      <c r="U28" s="130">
        <f t="shared" ref="U28:U37" si="3">S28+T28*2</f>
        <v>25.447980000000001</v>
      </c>
    </row>
    <row r="29" spans="1:21" ht="25" customHeight="1">
      <c r="A29" s="39" t="s">
        <v>846</v>
      </c>
      <c r="B29" s="40" t="s">
        <v>582</v>
      </c>
      <c r="C29" s="39">
        <v>7</v>
      </c>
      <c r="D29" s="39" t="s">
        <v>398</v>
      </c>
      <c r="E29" s="39">
        <v>7</v>
      </c>
      <c r="F29" s="39" t="s">
        <v>398</v>
      </c>
      <c r="G29" s="46">
        <v>8.1999999999999993</v>
      </c>
      <c r="H29" s="39">
        <v>5.9</v>
      </c>
      <c r="I29" s="46">
        <v>1</v>
      </c>
      <c r="J29" s="39">
        <v>0.9</v>
      </c>
      <c r="K29" s="39">
        <v>1.9</v>
      </c>
      <c r="L29" s="139">
        <v>30</v>
      </c>
      <c r="M29" s="39">
        <v>0.64100000000000001</v>
      </c>
      <c r="N29" s="39">
        <v>1.2</v>
      </c>
      <c r="O29" s="43">
        <v>960</v>
      </c>
      <c r="Q29" s="2">
        <f t="shared" si="1"/>
        <v>10.399999999999999</v>
      </c>
      <c r="R29" s="2">
        <f t="shared" si="1"/>
        <v>7.9</v>
      </c>
      <c r="S29" s="130">
        <f t="shared" si="0"/>
        <v>26.180000000000003</v>
      </c>
      <c r="T29" s="130">
        <f t="shared" si="2"/>
        <v>1.9163000000000001</v>
      </c>
      <c r="U29" s="130">
        <f t="shared" si="3"/>
        <v>30.012600000000003</v>
      </c>
    </row>
    <row r="30" spans="1:21" ht="25" customHeight="1">
      <c r="A30" s="41" t="s">
        <v>846</v>
      </c>
      <c r="B30" s="42" t="s">
        <v>583</v>
      </c>
      <c r="C30" s="41">
        <v>7</v>
      </c>
      <c r="D30" s="41" t="s">
        <v>398</v>
      </c>
      <c r="E30" s="41">
        <v>7</v>
      </c>
      <c r="F30" s="41" t="s">
        <v>398</v>
      </c>
      <c r="G30" s="45">
        <v>8.1999999999999993</v>
      </c>
      <c r="H30" s="41">
        <v>6.9</v>
      </c>
      <c r="I30" s="45">
        <v>1</v>
      </c>
      <c r="J30" s="41">
        <v>0.9</v>
      </c>
      <c r="K30" s="41">
        <v>1.9</v>
      </c>
      <c r="L30" s="45">
        <v>31.2</v>
      </c>
      <c r="M30" s="41">
        <v>0.64100000000000001</v>
      </c>
      <c r="N30" s="41">
        <v>0.86799999999999999</v>
      </c>
      <c r="O30" s="44">
        <v>1037</v>
      </c>
      <c r="Q30" s="2">
        <f t="shared" si="1"/>
        <v>10.399999999999999</v>
      </c>
      <c r="R30" s="2">
        <f t="shared" si="1"/>
        <v>8.9</v>
      </c>
      <c r="S30" s="130">
        <f t="shared" si="0"/>
        <v>27.26</v>
      </c>
      <c r="T30" s="130">
        <f t="shared" si="2"/>
        <v>1.9541000000000002</v>
      </c>
      <c r="U30" s="130">
        <f t="shared" si="3"/>
        <v>31.168200000000002</v>
      </c>
    </row>
    <row r="31" spans="1:21" ht="25" customHeight="1">
      <c r="A31" s="39" t="s">
        <v>846</v>
      </c>
      <c r="B31" s="40" t="s">
        <v>584</v>
      </c>
      <c r="C31" s="39">
        <v>19</v>
      </c>
      <c r="D31" s="39" t="s">
        <v>398</v>
      </c>
      <c r="E31" s="39">
        <v>19</v>
      </c>
      <c r="F31" s="39" t="s">
        <v>398</v>
      </c>
      <c r="G31" s="46">
        <v>9.6999999999999993</v>
      </c>
      <c r="H31" s="46">
        <v>5.9</v>
      </c>
      <c r="I31" s="46">
        <v>1.1000000000000001</v>
      </c>
      <c r="J31" s="39">
        <v>0.9</v>
      </c>
      <c r="K31" s="46">
        <v>2</v>
      </c>
      <c r="L31" s="139">
        <v>33</v>
      </c>
      <c r="M31" s="39">
        <v>0.443</v>
      </c>
      <c r="N31" s="39">
        <v>1.2</v>
      </c>
      <c r="O31" s="43">
        <v>1206</v>
      </c>
      <c r="Q31" s="2">
        <f t="shared" si="1"/>
        <v>12.1</v>
      </c>
      <c r="R31" s="2">
        <f t="shared" si="1"/>
        <v>7.9</v>
      </c>
      <c r="S31" s="130">
        <f t="shared" si="0"/>
        <v>28.933999999999997</v>
      </c>
      <c r="T31" s="130">
        <f t="shared" si="2"/>
        <v>2.0126900000000001</v>
      </c>
      <c r="U31" s="130">
        <f t="shared" si="3"/>
        <v>32.959379999999996</v>
      </c>
    </row>
    <row r="32" spans="1:21" ht="25" customHeight="1">
      <c r="A32" s="41" t="s">
        <v>846</v>
      </c>
      <c r="B32" s="42" t="s">
        <v>585</v>
      </c>
      <c r="C32" s="41">
        <v>19</v>
      </c>
      <c r="D32" s="41" t="s">
        <v>398</v>
      </c>
      <c r="E32" s="41">
        <v>19</v>
      </c>
      <c r="F32" s="41" t="s">
        <v>398</v>
      </c>
      <c r="G32" s="45">
        <v>9.6999999999999993</v>
      </c>
      <c r="H32" s="45">
        <v>6.9</v>
      </c>
      <c r="I32" s="41">
        <v>1.1000000000000001</v>
      </c>
      <c r="J32" s="41">
        <v>0.9</v>
      </c>
      <c r="K32" s="45">
        <v>2</v>
      </c>
      <c r="L32" s="140">
        <v>34</v>
      </c>
      <c r="M32" s="41">
        <v>0.443</v>
      </c>
      <c r="N32" s="41">
        <v>0.86799999999999999</v>
      </c>
      <c r="O32" s="44">
        <v>1286</v>
      </c>
      <c r="Q32" s="2">
        <f t="shared" si="1"/>
        <v>12.1</v>
      </c>
      <c r="R32" s="2">
        <f t="shared" si="1"/>
        <v>8.9</v>
      </c>
      <c r="S32" s="130">
        <f t="shared" si="0"/>
        <v>30.013999999999999</v>
      </c>
      <c r="T32" s="130">
        <f t="shared" si="2"/>
        <v>2.0504899999999999</v>
      </c>
      <c r="U32" s="130">
        <f t="shared" si="3"/>
        <v>34.114980000000003</v>
      </c>
    </row>
    <row r="33" spans="1:21" ht="25" customHeight="1">
      <c r="A33" s="39" t="s">
        <v>846</v>
      </c>
      <c r="B33" s="40" t="s">
        <v>586</v>
      </c>
      <c r="C33" s="39">
        <v>19</v>
      </c>
      <c r="D33" s="39" t="s">
        <v>398</v>
      </c>
      <c r="E33" s="39">
        <v>19</v>
      </c>
      <c r="F33" s="39" t="s">
        <v>398</v>
      </c>
      <c r="G33" s="39">
        <v>11.4</v>
      </c>
      <c r="H33" s="39">
        <v>8.1999999999999993</v>
      </c>
      <c r="I33" s="39">
        <v>1.1000000000000001</v>
      </c>
      <c r="J33" s="46">
        <v>1</v>
      </c>
      <c r="K33" s="46">
        <v>2.2000000000000002</v>
      </c>
      <c r="L33" s="139">
        <v>39</v>
      </c>
      <c r="M33" s="39">
        <v>0.32</v>
      </c>
      <c r="N33" s="39">
        <v>0.64100000000000001</v>
      </c>
      <c r="O33" s="43">
        <v>1697</v>
      </c>
      <c r="Q33" s="2">
        <f t="shared" si="1"/>
        <v>13.8</v>
      </c>
      <c r="R33" s="2">
        <f t="shared" si="1"/>
        <v>10.399999999999999</v>
      </c>
      <c r="S33" s="130">
        <f>$S$25*($Q$25*Q33+$R$25*R33)/5+0.6*2</f>
        <v>34.788000000000011</v>
      </c>
      <c r="T33" s="130">
        <f t="shared" si="2"/>
        <v>2.2175800000000008</v>
      </c>
      <c r="U33" s="130">
        <f t="shared" si="3"/>
        <v>39.223160000000014</v>
      </c>
    </row>
    <row r="34" spans="1:21" ht="25" customHeight="1">
      <c r="A34" s="41" t="s">
        <v>846</v>
      </c>
      <c r="B34" s="42" t="s">
        <v>587</v>
      </c>
      <c r="C34" s="41">
        <v>19</v>
      </c>
      <c r="D34" s="41" t="s">
        <v>398</v>
      </c>
      <c r="E34" s="41">
        <v>19</v>
      </c>
      <c r="F34" s="41" t="s">
        <v>398</v>
      </c>
      <c r="G34" s="45">
        <v>12.8</v>
      </c>
      <c r="H34" s="45">
        <v>9.6999999999999993</v>
      </c>
      <c r="I34" s="41">
        <v>1.2</v>
      </c>
      <c r="J34" s="45">
        <v>1.1000000000000001</v>
      </c>
      <c r="K34" s="41">
        <v>2.2999999999999998</v>
      </c>
      <c r="L34" s="140">
        <v>45</v>
      </c>
      <c r="M34" s="41">
        <v>0.253</v>
      </c>
      <c r="N34" s="41">
        <v>0.443</v>
      </c>
      <c r="O34" s="44">
        <v>2163</v>
      </c>
      <c r="Q34" s="2">
        <f t="shared" si="1"/>
        <v>15.4</v>
      </c>
      <c r="R34" s="2">
        <f t="shared" si="1"/>
        <v>12.1</v>
      </c>
      <c r="S34" s="130">
        <f>$S$25*($Q$25*Q34+$R$25*R34)/5+1*2</f>
        <v>40.016000000000005</v>
      </c>
      <c r="T34" s="130">
        <f t="shared" si="2"/>
        <v>2.4005600000000005</v>
      </c>
      <c r="U34" s="130">
        <f t="shared" si="3"/>
        <v>44.817120000000003</v>
      </c>
    </row>
    <row r="35" spans="1:21" ht="25" customHeight="1">
      <c r="A35" s="39" t="s">
        <v>846</v>
      </c>
      <c r="B35" s="40" t="s">
        <v>588</v>
      </c>
      <c r="C35" s="39">
        <v>19</v>
      </c>
      <c r="D35" s="39" t="s">
        <v>398</v>
      </c>
      <c r="E35" s="39">
        <v>19</v>
      </c>
      <c r="F35" s="39" t="s">
        <v>398</v>
      </c>
      <c r="G35" s="46">
        <v>14.2</v>
      </c>
      <c r="H35" s="46">
        <v>9.6999999999999993</v>
      </c>
      <c r="I35" s="39">
        <v>1.4</v>
      </c>
      <c r="J35" s="39">
        <v>1.1000000000000001</v>
      </c>
      <c r="K35" s="39">
        <v>2.4</v>
      </c>
      <c r="L35" s="139">
        <v>45</v>
      </c>
      <c r="M35" s="39">
        <v>0.20599999999999999</v>
      </c>
      <c r="N35" s="39">
        <v>0.443</v>
      </c>
      <c r="O35" s="43">
        <v>2531</v>
      </c>
      <c r="Q35" s="2">
        <f t="shared" si="1"/>
        <v>17.2</v>
      </c>
      <c r="R35" s="2">
        <f t="shared" si="1"/>
        <v>12.1</v>
      </c>
      <c r="S35" s="130">
        <f>$S$25*($Q$25*Q35+$R$25*R35)/5+1*2</f>
        <v>42.932000000000002</v>
      </c>
      <c r="T35" s="130">
        <f t="shared" si="2"/>
        <v>2.5026200000000003</v>
      </c>
      <c r="U35" s="130">
        <f t="shared" si="3"/>
        <v>47.937240000000003</v>
      </c>
    </row>
    <row r="36" spans="1:21" ht="25" customHeight="1">
      <c r="A36" s="41" t="s">
        <v>846</v>
      </c>
      <c r="B36" s="42" t="s">
        <v>589</v>
      </c>
      <c r="C36" s="41">
        <v>37</v>
      </c>
      <c r="D36" s="41" t="s">
        <v>398</v>
      </c>
      <c r="E36" s="41">
        <v>19</v>
      </c>
      <c r="F36" s="41" t="s">
        <v>398</v>
      </c>
      <c r="G36" s="45">
        <v>15.8</v>
      </c>
      <c r="H36" s="41">
        <v>11.4</v>
      </c>
      <c r="I36" s="41">
        <v>1.6</v>
      </c>
      <c r="J36" s="41">
        <v>1.1000000000000001</v>
      </c>
      <c r="K36" s="41">
        <v>2.6</v>
      </c>
      <c r="L36" s="45">
        <v>54</v>
      </c>
      <c r="M36" s="41">
        <v>0.16400000000000001</v>
      </c>
      <c r="N36" s="41">
        <v>0.32</v>
      </c>
      <c r="O36" s="44">
        <v>3180</v>
      </c>
      <c r="Q36" s="2">
        <f t="shared" si="1"/>
        <v>19.200000000000003</v>
      </c>
      <c r="R36" s="2">
        <f t="shared" si="1"/>
        <v>13.8</v>
      </c>
      <c r="S36" s="130">
        <f>$S$25*($Q$25*Q36+$R$25*R36)/5+1*2</f>
        <v>48.00800000000001</v>
      </c>
      <c r="T36" s="130">
        <f t="shared" si="2"/>
        <v>2.6802800000000007</v>
      </c>
      <c r="U36" s="130">
        <f t="shared" si="3"/>
        <v>53.368560000000009</v>
      </c>
    </row>
    <row r="37" spans="1:21" ht="25" customHeight="1">
      <c r="A37" s="39" t="s">
        <v>846</v>
      </c>
      <c r="B37" s="40" t="s">
        <v>590</v>
      </c>
      <c r="C37" s="39">
        <v>37</v>
      </c>
      <c r="D37" s="39" t="s">
        <v>398</v>
      </c>
      <c r="E37" s="39">
        <v>19</v>
      </c>
      <c r="F37" s="39" t="s">
        <v>398</v>
      </c>
      <c r="G37" s="46">
        <v>18.100000000000001</v>
      </c>
      <c r="H37" s="46">
        <v>12.8</v>
      </c>
      <c r="I37" s="39">
        <v>1.7</v>
      </c>
      <c r="J37" s="39">
        <v>1.2</v>
      </c>
      <c r="K37" s="39">
        <v>2.8</v>
      </c>
      <c r="L37" s="39">
        <v>59.5</v>
      </c>
      <c r="M37" s="39">
        <v>0.125</v>
      </c>
      <c r="N37" s="39">
        <v>0.253</v>
      </c>
      <c r="O37" s="43">
        <v>3991</v>
      </c>
      <c r="Q37" s="2">
        <f t="shared" si="1"/>
        <v>21.700000000000003</v>
      </c>
      <c r="R37" s="2">
        <f t="shared" si="1"/>
        <v>15.4</v>
      </c>
      <c r="S37" s="130">
        <f>$S$25*($Q$25*Q37+$R$25*R37)/5+1*2</f>
        <v>53.786000000000001</v>
      </c>
      <c r="T37" s="130">
        <f t="shared" si="2"/>
        <v>2.8825099999999999</v>
      </c>
      <c r="U37" s="130">
        <f t="shared" si="3"/>
        <v>59.551020000000001</v>
      </c>
    </row>
    <row r="38" spans="1:21" ht="25" customHeight="1">
      <c r="A38" s="41" t="s">
        <v>846</v>
      </c>
      <c r="B38" s="42" t="s">
        <v>591</v>
      </c>
      <c r="C38" s="41">
        <v>37</v>
      </c>
      <c r="D38" s="41" t="s">
        <v>398</v>
      </c>
      <c r="E38" s="41">
        <v>19</v>
      </c>
      <c r="F38" s="41" t="s">
        <v>398</v>
      </c>
      <c r="G38" s="41">
        <v>20.399999999999999</v>
      </c>
      <c r="H38" s="41">
        <v>14.2</v>
      </c>
      <c r="I38" s="41">
        <v>1.8</v>
      </c>
      <c r="J38" s="41">
        <v>1.4</v>
      </c>
      <c r="K38" s="45">
        <v>3</v>
      </c>
      <c r="L38" s="45">
        <v>66</v>
      </c>
      <c r="M38" s="57">
        <v>0.1</v>
      </c>
      <c r="N38" s="41">
        <v>0.20599999999999999</v>
      </c>
      <c r="O38" s="44">
        <v>4912</v>
      </c>
      <c r="Q38" s="2">
        <f t="shared" ref="Q38" si="4">G38+(I38+0.1)*2</f>
        <v>24.2</v>
      </c>
      <c r="R38" s="2">
        <f t="shared" ref="R38" si="5">H38+(J38+0.1)*2</f>
        <v>17.2</v>
      </c>
      <c r="S38" s="130">
        <f>$S$25*($Q$25*Q38+$R$25*R38)/5+1*2</f>
        <v>59.780000000000008</v>
      </c>
      <c r="T38" s="130">
        <f t="shared" si="2"/>
        <v>3.0923000000000003</v>
      </c>
      <c r="U38" s="130">
        <f t="shared" ref="U38" si="6">S38+T38*2</f>
        <v>65.964600000000004</v>
      </c>
    </row>
    <row r="39" spans="1:21" ht="25" customHeight="1"/>
    <row r="67" spans="1:15" ht="30" customHeight="1">
      <c r="A67" s="12"/>
      <c r="B67" s="13" t="s">
        <v>7</v>
      </c>
      <c r="C67" s="14"/>
      <c r="D67" s="14"/>
      <c r="E67" s="14"/>
      <c r="F67" s="14"/>
      <c r="G67" s="14"/>
      <c r="H67" s="14"/>
      <c r="I67" s="14"/>
      <c r="J67" s="14"/>
      <c r="K67" s="14"/>
      <c r="L67" s="14"/>
      <c r="M67" s="14"/>
      <c r="N67" s="14"/>
      <c r="O67" s="16">
        <v>60</v>
      </c>
    </row>
  </sheetData>
  <mergeCells count="15">
    <mergeCell ref="H1:N1"/>
    <mergeCell ref="A2:O2"/>
    <mergeCell ref="C24:F24"/>
    <mergeCell ref="G24:H24"/>
    <mergeCell ref="I24:J24"/>
    <mergeCell ref="M24:N24"/>
    <mergeCell ref="O24:O25"/>
    <mergeCell ref="A24:B26"/>
    <mergeCell ref="C25:D25"/>
    <mergeCell ref="E25:F25"/>
    <mergeCell ref="G26:H26"/>
    <mergeCell ref="I26:J26"/>
    <mergeCell ref="M26:N26"/>
    <mergeCell ref="K24:K25"/>
    <mergeCell ref="L24:L25"/>
  </mergeCells>
  <hyperlinks>
    <hyperlink ref="B67" r:id="rId1" tooltip="http://www.Z43-cable.vn" xr:uid="{00000000-0004-0000-3800-000000000000}"/>
  </hyperlinks>
  <pageMargins left="0.47222222222222199" right="0.47222222222222199" top="0.118055555555556" bottom="5.9027777777777797E-2" header="0" footer="0"/>
  <pageSetup paperSize="9" scale="65" orientation="portrait" r:id="rId2"/>
  <colBreaks count="1" manualBreakCount="1">
    <brk id="15" max="78" man="1"/>
  </colBreaks>
  <drawing r:id="rId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T66"/>
  <sheetViews>
    <sheetView topLeftCell="A18" zoomScaleNormal="100" zoomScaleSheetLayoutView="100" workbookViewId="0">
      <selection activeCell="O67" sqref="O67"/>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851</v>
      </c>
      <c r="B1" s="17"/>
      <c r="C1" s="17"/>
      <c r="D1" s="17"/>
      <c r="E1" s="17"/>
      <c r="F1" s="17"/>
      <c r="H1" s="179" t="s">
        <v>1</v>
      </c>
      <c r="I1" s="179"/>
      <c r="J1" s="179"/>
      <c r="K1" s="179"/>
      <c r="L1" s="179"/>
      <c r="M1" s="179"/>
      <c r="N1" s="179"/>
    </row>
    <row r="2" spans="1:15" s="1" customFormat="1" ht="45" customHeight="1">
      <c r="A2" s="364" t="s">
        <v>852</v>
      </c>
      <c r="B2" s="364"/>
      <c r="C2" s="364"/>
      <c r="D2" s="364"/>
      <c r="E2" s="364"/>
      <c r="F2" s="364"/>
      <c r="G2" s="364"/>
      <c r="H2" s="364"/>
      <c r="I2" s="364"/>
      <c r="J2" s="364"/>
      <c r="K2" s="364"/>
      <c r="L2" s="364"/>
      <c r="M2" s="364"/>
      <c r="N2" s="364"/>
      <c r="O2" s="364"/>
    </row>
    <row r="3" spans="1:15" ht="35" customHeight="1">
      <c r="A3" s="30" t="s">
        <v>853</v>
      </c>
      <c r="B3" s="31"/>
      <c r="C3" s="31"/>
      <c r="D3" s="31"/>
      <c r="E3" s="31"/>
      <c r="F3" s="31"/>
      <c r="G3" s="32"/>
      <c r="H3" s="32"/>
      <c r="I3" s="32"/>
      <c r="J3" s="32"/>
      <c r="K3" s="32"/>
      <c r="L3" s="32"/>
      <c r="M3" s="32"/>
      <c r="N3" s="32"/>
      <c r="O3" s="32"/>
    </row>
    <row r="4" spans="1:15" ht="14.5">
      <c r="A4" s="22"/>
      <c r="B4" s="22"/>
      <c r="C4" s="22"/>
      <c r="D4" s="22"/>
      <c r="E4" s="22"/>
      <c r="F4" s="22"/>
      <c r="K4"/>
    </row>
    <row r="5" spans="1:15" ht="15">
      <c r="A5" s="4" t="s">
        <v>259</v>
      </c>
      <c r="B5" s="33"/>
      <c r="C5" s="33"/>
      <c r="D5" s="33"/>
      <c r="E5" s="33"/>
      <c r="F5" s="33"/>
    </row>
    <row r="6" spans="1:15">
      <c r="A6" s="2" t="s">
        <v>854</v>
      </c>
      <c r="B6" s="34"/>
      <c r="C6" s="34"/>
      <c r="D6" s="34"/>
      <c r="E6" s="34"/>
      <c r="F6" s="34"/>
    </row>
    <row r="7" spans="1:15">
      <c r="A7" s="2" t="s">
        <v>855</v>
      </c>
      <c r="B7" s="34"/>
      <c r="C7" s="34"/>
      <c r="D7" s="34"/>
      <c r="E7" s="34"/>
      <c r="F7" s="34"/>
    </row>
    <row r="8" spans="1:15">
      <c r="A8" s="2" t="s">
        <v>856</v>
      </c>
      <c r="B8" s="34"/>
      <c r="C8" s="34"/>
      <c r="D8" s="34"/>
      <c r="E8" s="34"/>
      <c r="F8" s="34"/>
    </row>
    <row r="9" spans="1:15">
      <c r="A9" s="2" t="s">
        <v>857</v>
      </c>
      <c r="B9" s="34"/>
      <c r="C9" s="34"/>
      <c r="D9" s="34"/>
      <c r="E9" s="34"/>
      <c r="F9" s="34"/>
    </row>
    <row r="11" spans="1:15" s="1" customFormat="1" ht="15.5">
      <c r="A11" s="4" t="s">
        <v>174</v>
      </c>
      <c r="B11" s="4"/>
      <c r="C11" s="4"/>
      <c r="D11" s="4"/>
      <c r="E11" s="4"/>
      <c r="F11" s="4"/>
    </row>
    <row r="12" spans="1:15">
      <c r="A12" s="2" t="s">
        <v>858</v>
      </c>
      <c r="B12" s="34"/>
      <c r="C12" s="34"/>
      <c r="D12" s="34"/>
      <c r="E12" s="34"/>
      <c r="F12" s="34"/>
      <c r="G12" s="35"/>
      <c r="H12" s="35"/>
      <c r="I12" s="35"/>
      <c r="J12" s="35"/>
      <c r="K12" s="35"/>
      <c r="L12" s="35"/>
    </row>
    <row r="13" spans="1:15">
      <c r="A13" s="2" t="s">
        <v>859</v>
      </c>
      <c r="B13" s="34"/>
      <c r="C13" s="34"/>
      <c r="D13" s="34"/>
      <c r="E13" s="34"/>
      <c r="F13" s="34"/>
      <c r="G13" s="35"/>
      <c r="H13" s="35"/>
      <c r="I13" s="35"/>
      <c r="J13" s="35"/>
      <c r="K13" s="35"/>
      <c r="L13" s="35"/>
    </row>
    <row r="15" spans="1:15" ht="15">
      <c r="A15" s="4" t="s">
        <v>176</v>
      </c>
      <c r="B15" s="33"/>
      <c r="C15" s="33"/>
      <c r="D15" s="33"/>
      <c r="E15" s="33"/>
      <c r="F15" s="33"/>
    </row>
    <row r="16" spans="1:15">
      <c r="A16" s="36" t="s">
        <v>860</v>
      </c>
      <c r="B16" s="37"/>
      <c r="C16" s="37"/>
      <c r="D16" s="37"/>
      <c r="E16" s="37"/>
      <c r="F16" s="37"/>
    </row>
    <row r="17" spans="1:20">
      <c r="A17" s="36" t="s">
        <v>861</v>
      </c>
      <c r="B17" s="37"/>
      <c r="C17" s="37"/>
      <c r="D17" s="37"/>
      <c r="E17" s="37"/>
      <c r="F17" s="37"/>
    </row>
    <row r="18" spans="1:20">
      <c r="A18" s="36" t="s">
        <v>862</v>
      </c>
      <c r="B18" s="37"/>
      <c r="C18" s="37"/>
      <c r="D18" s="37"/>
      <c r="E18" s="37"/>
      <c r="F18" s="37"/>
    </row>
    <row r="19" spans="1:20">
      <c r="A19" s="36" t="s">
        <v>863</v>
      </c>
      <c r="B19" s="37"/>
      <c r="C19" s="37"/>
      <c r="D19" s="37"/>
      <c r="E19" s="37"/>
      <c r="F19" s="37"/>
    </row>
    <row r="21" spans="1:20" ht="15">
      <c r="A21" s="4" t="s">
        <v>182</v>
      </c>
      <c r="B21" s="33"/>
      <c r="C21" s="33"/>
      <c r="D21" s="33"/>
      <c r="E21" s="33"/>
      <c r="F21" s="33"/>
    </row>
    <row r="23" spans="1:20" ht="42" customHeight="1">
      <c r="A23" s="193" t="s">
        <v>183</v>
      </c>
      <c r="B23" s="193"/>
      <c r="C23" s="193" t="s">
        <v>184</v>
      </c>
      <c r="D23" s="193"/>
      <c r="E23" s="193"/>
      <c r="F23" s="193"/>
      <c r="G23" s="193" t="s">
        <v>186</v>
      </c>
      <c r="H23" s="193"/>
      <c r="I23" s="193" t="s">
        <v>187</v>
      </c>
      <c r="J23" s="193"/>
      <c r="K23" s="193" t="s">
        <v>188</v>
      </c>
      <c r="L23" s="193" t="s">
        <v>189</v>
      </c>
      <c r="M23" s="193" t="s">
        <v>190</v>
      </c>
      <c r="N23" s="193"/>
      <c r="O23" s="193" t="s">
        <v>191</v>
      </c>
    </row>
    <row r="24" spans="1:20" ht="30" customHeight="1">
      <c r="A24" s="193"/>
      <c r="B24" s="193"/>
      <c r="C24" s="193" t="s">
        <v>240</v>
      </c>
      <c r="D24" s="193"/>
      <c r="E24" s="193"/>
      <c r="F24" s="193"/>
      <c r="G24" s="193"/>
      <c r="H24" s="193"/>
      <c r="I24" s="193"/>
      <c r="J24" s="193"/>
      <c r="K24" s="193"/>
      <c r="L24" s="193"/>
      <c r="M24" s="193"/>
      <c r="N24" s="193"/>
      <c r="O24" s="193"/>
    </row>
    <row r="25" spans="1:20">
      <c r="A25" s="38" t="s">
        <v>192</v>
      </c>
      <c r="B25" s="38" t="s">
        <v>193</v>
      </c>
      <c r="C25" s="193" t="s">
        <v>194</v>
      </c>
      <c r="D25" s="193"/>
      <c r="E25" s="193" t="s">
        <v>196</v>
      </c>
      <c r="F25" s="365"/>
      <c r="G25" s="193" t="s">
        <v>196</v>
      </c>
      <c r="H25" s="193"/>
      <c r="I25" s="193" t="s">
        <v>196</v>
      </c>
      <c r="J25" s="193"/>
      <c r="K25" s="38" t="s">
        <v>196</v>
      </c>
      <c r="L25" s="38" t="s">
        <v>196</v>
      </c>
      <c r="M25" s="193" t="s">
        <v>197</v>
      </c>
      <c r="N25" s="193"/>
      <c r="O25" s="38" t="s">
        <v>198</v>
      </c>
      <c r="Q25" s="135" t="s">
        <v>1289</v>
      </c>
      <c r="R25" s="135" t="s">
        <v>1290</v>
      </c>
      <c r="S25" s="135"/>
      <c r="T25" s="135" t="s">
        <v>1291</v>
      </c>
    </row>
    <row r="26" spans="1:20" ht="20" customHeight="1">
      <c r="A26" s="41" t="s">
        <v>864</v>
      </c>
      <c r="B26" s="41">
        <v>0.5</v>
      </c>
      <c r="C26" s="360">
        <v>7</v>
      </c>
      <c r="D26" s="360"/>
      <c r="E26" s="361">
        <v>0.3</v>
      </c>
      <c r="F26" s="361"/>
      <c r="G26" s="391">
        <f>E26*3</f>
        <v>0.89999999999999991</v>
      </c>
      <c r="H26" s="391"/>
      <c r="I26" s="361">
        <v>0.8</v>
      </c>
      <c r="J26" s="361"/>
      <c r="K26" s="41">
        <v>1.5</v>
      </c>
      <c r="L26" s="45">
        <v>8.6</v>
      </c>
      <c r="M26" s="375">
        <v>36</v>
      </c>
      <c r="N26" s="375"/>
      <c r="O26" s="44">
        <v>89</v>
      </c>
      <c r="Q26" s="2">
        <f>G26+I26*2</f>
        <v>2.5</v>
      </c>
      <c r="R26" s="2">
        <f>Q26*2+0.3*2</f>
        <v>5.6</v>
      </c>
      <c r="S26" s="2">
        <f>R26*0.035+1</f>
        <v>1.196</v>
      </c>
      <c r="T26" s="2">
        <f>R26+K26*2</f>
        <v>8.6</v>
      </c>
    </row>
    <row r="27" spans="1:20" s="147" customFormat="1" ht="20" customHeight="1">
      <c r="A27" s="145" t="s">
        <v>864</v>
      </c>
      <c r="B27" s="145">
        <v>0.75</v>
      </c>
      <c r="C27" s="392">
        <v>7</v>
      </c>
      <c r="D27" s="392"/>
      <c r="E27" s="392">
        <v>0.37</v>
      </c>
      <c r="F27" s="392"/>
      <c r="G27" s="390">
        <f t="shared" ref="G27:G61" si="0">E27*3</f>
        <v>1.1099999999999999</v>
      </c>
      <c r="H27" s="390"/>
      <c r="I27" s="393">
        <v>0.8</v>
      </c>
      <c r="J27" s="393"/>
      <c r="K27" s="145">
        <v>1.5</v>
      </c>
      <c r="L27" s="148">
        <v>9</v>
      </c>
      <c r="M27" s="392">
        <v>24.5</v>
      </c>
      <c r="N27" s="392"/>
      <c r="O27" s="146">
        <v>102</v>
      </c>
      <c r="Q27" s="2">
        <f t="shared" ref="Q27:Q61" si="1">G27+I27*2</f>
        <v>2.71</v>
      </c>
      <c r="R27" s="2">
        <f t="shared" ref="R27:R31" si="2">Q27*2+0.3*2</f>
        <v>6.02</v>
      </c>
      <c r="S27" s="2">
        <f t="shared" ref="S27:S31" si="3">R27*0.035+1</f>
        <v>1.2107000000000001</v>
      </c>
      <c r="T27" s="2">
        <f t="shared" ref="T27:T61" si="4">R27+K27*2</f>
        <v>9.02</v>
      </c>
    </row>
    <row r="28" spans="1:20" ht="20" customHeight="1">
      <c r="A28" s="41" t="s">
        <v>864</v>
      </c>
      <c r="B28" s="45">
        <v>1</v>
      </c>
      <c r="C28" s="360">
        <v>7</v>
      </c>
      <c r="D28" s="360"/>
      <c r="E28" s="360">
        <v>0.43</v>
      </c>
      <c r="F28" s="360"/>
      <c r="G28" s="389">
        <f t="shared" si="0"/>
        <v>1.29</v>
      </c>
      <c r="H28" s="389"/>
      <c r="I28" s="361">
        <v>0.8</v>
      </c>
      <c r="J28" s="361"/>
      <c r="K28" s="41">
        <v>1.5</v>
      </c>
      <c r="L28" s="45">
        <v>9.4</v>
      </c>
      <c r="M28" s="361">
        <v>18.100000000000001</v>
      </c>
      <c r="N28" s="361"/>
      <c r="O28" s="44">
        <v>112</v>
      </c>
      <c r="Q28" s="2">
        <f t="shared" si="1"/>
        <v>2.89</v>
      </c>
      <c r="R28" s="2">
        <f t="shared" si="2"/>
        <v>6.38</v>
      </c>
      <c r="S28" s="2">
        <f t="shared" si="3"/>
        <v>1.2233000000000001</v>
      </c>
      <c r="T28" s="2">
        <f t="shared" si="4"/>
        <v>9.379999999999999</v>
      </c>
    </row>
    <row r="29" spans="1:20" s="147" customFormat="1" ht="20" customHeight="1">
      <c r="A29" s="145" t="s">
        <v>864</v>
      </c>
      <c r="B29" s="145">
        <v>1.5</v>
      </c>
      <c r="C29" s="392">
        <v>7</v>
      </c>
      <c r="D29" s="392"/>
      <c r="E29" s="392">
        <v>0.52</v>
      </c>
      <c r="F29" s="392"/>
      <c r="G29" s="390">
        <f t="shared" si="0"/>
        <v>1.56</v>
      </c>
      <c r="H29" s="390"/>
      <c r="I29" s="393">
        <v>0.8</v>
      </c>
      <c r="J29" s="393"/>
      <c r="K29" s="145">
        <v>1.5</v>
      </c>
      <c r="L29" s="148">
        <v>9.9</v>
      </c>
      <c r="M29" s="393">
        <v>12.1</v>
      </c>
      <c r="N29" s="393"/>
      <c r="O29" s="149" t="s">
        <v>1304</v>
      </c>
      <c r="Q29" s="2">
        <f t="shared" si="1"/>
        <v>3.16</v>
      </c>
      <c r="R29" s="2">
        <f t="shared" si="2"/>
        <v>6.92</v>
      </c>
      <c r="S29" s="2">
        <f t="shared" si="3"/>
        <v>1.2422</v>
      </c>
      <c r="T29" s="2">
        <f t="shared" si="4"/>
        <v>9.92</v>
      </c>
    </row>
    <row r="30" spans="1:20" ht="20" customHeight="1">
      <c r="A30" s="41" t="s">
        <v>864</v>
      </c>
      <c r="B30" s="41">
        <v>2.5</v>
      </c>
      <c r="C30" s="360">
        <v>7</v>
      </c>
      <c r="D30" s="360"/>
      <c r="E30" s="360">
        <v>0.67</v>
      </c>
      <c r="F30" s="360"/>
      <c r="G30" s="389">
        <f t="shared" si="0"/>
        <v>2.0100000000000002</v>
      </c>
      <c r="H30" s="389"/>
      <c r="I30" s="361">
        <v>0.8</v>
      </c>
      <c r="J30" s="361"/>
      <c r="K30" s="41">
        <v>1.5</v>
      </c>
      <c r="L30" s="45">
        <v>10.8</v>
      </c>
      <c r="M30" s="361">
        <v>7.41</v>
      </c>
      <c r="N30" s="361"/>
      <c r="O30" s="150" t="s">
        <v>1305</v>
      </c>
      <c r="Q30" s="2">
        <f t="shared" si="1"/>
        <v>3.6100000000000003</v>
      </c>
      <c r="R30" s="2">
        <f t="shared" si="2"/>
        <v>7.82</v>
      </c>
      <c r="S30" s="2">
        <f t="shared" si="3"/>
        <v>1.2737000000000001</v>
      </c>
      <c r="T30" s="2">
        <f t="shared" si="4"/>
        <v>10.82</v>
      </c>
    </row>
    <row r="31" spans="1:20" s="147" customFormat="1" ht="20" customHeight="1">
      <c r="A31" s="145" t="s">
        <v>864</v>
      </c>
      <c r="B31" s="148">
        <v>4</v>
      </c>
      <c r="C31" s="392">
        <v>7</v>
      </c>
      <c r="D31" s="392"/>
      <c r="E31" s="392">
        <v>0.85</v>
      </c>
      <c r="F31" s="392"/>
      <c r="G31" s="390">
        <f t="shared" si="0"/>
        <v>2.5499999999999998</v>
      </c>
      <c r="H31" s="390"/>
      <c r="I31" s="393">
        <v>1</v>
      </c>
      <c r="J31" s="393"/>
      <c r="K31" s="145">
        <v>1.5</v>
      </c>
      <c r="L31" s="148">
        <v>13</v>
      </c>
      <c r="M31" s="393">
        <v>4.6100000000000003</v>
      </c>
      <c r="N31" s="393"/>
      <c r="O31" s="149" t="s">
        <v>1329</v>
      </c>
      <c r="Q31" s="2">
        <f t="shared" si="1"/>
        <v>4.55</v>
      </c>
      <c r="R31" s="2">
        <f t="shared" si="2"/>
        <v>9.6999999999999993</v>
      </c>
      <c r="S31" s="2">
        <f t="shared" si="3"/>
        <v>1.3395000000000001</v>
      </c>
      <c r="T31" s="2">
        <f t="shared" si="4"/>
        <v>12.7</v>
      </c>
    </row>
    <row r="32" spans="1:20" ht="20" customHeight="1">
      <c r="A32" s="41" t="s">
        <v>865</v>
      </c>
      <c r="B32" s="41">
        <v>0.5</v>
      </c>
      <c r="C32" s="360">
        <v>7</v>
      </c>
      <c r="D32" s="360"/>
      <c r="E32" s="361">
        <v>0.3</v>
      </c>
      <c r="F32" s="361"/>
      <c r="G32" s="391">
        <f t="shared" si="0"/>
        <v>0.89999999999999991</v>
      </c>
      <c r="H32" s="391"/>
      <c r="I32" s="361">
        <v>0.8</v>
      </c>
      <c r="J32" s="361"/>
      <c r="K32" s="41">
        <v>1.5</v>
      </c>
      <c r="L32" s="45">
        <v>9</v>
      </c>
      <c r="M32" s="361">
        <v>36</v>
      </c>
      <c r="N32" s="361"/>
      <c r="O32" s="150" t="s">
        <v>1306</v>
      </c>
      <c r="Q32" s="2">
        <f t="shared" si="1"/>
        <v>2.5</v>
      </c>
      <c r="R32" s="2">
        <f>Q32*2.16+0.3*2</f>
        <v>6</v>
      </c>
      <c r="T32" s="130">
        <f t="shared" si="4"/>
        <v>9</v>
      </c>
    </row>
    <row r="33" spans="1:20" ht="20" customHeight="1">
      <c r="A33" s="39" t="s">
        <v>865</v>
      </c>
      <c r="B33" s="39">
        <v>0.75</v>
      </c>
      <c r="C33" s="358">
        <v>7</v>
      </c>
      <c r="D33" s="358"/>
      <c r="E33" s="358">
        <v>0.37</v>
      </c>
      <c r="F33" s="358"/>
      <c r="G33" s="390">
        <f t="shared" si="0"/>
        <v>1.1099999999999999</v>
      </c>
      <c r="H33" s="390"/>
      <c r="I33" s="359">
        <v>0.8</v>
      </c>
      <c r="J33" s="359"/>
      <c r="K33" s="39">
        <v>1.5</v>
      </c>
      <c r="L33" s="46">
        <v>9.5</v>
      </c>
      <c r="M33" s="359">
        <v>24.5</v>
      </c>
      <c r="N33" s="359"/>
      <c r="O33" s="151" t="s">
        <v>1307</v>
      </c>
      <c r="Q33" s="2">
        <f t="shared" si="1"/>
        <v>2.71</v>
      </c>
      <c r="R33" s="2">
        <f t="shared" ref="R33:R37" si="5">Q33*2.16+0.3*2</f>
        <v>6.4535999999999998</v>
      </c>
      <c r="T33" s="2">
        <f t="shared" si="4"/>
        <v>9.4535999999999998</v>
      </c>
    </row>
    <row r="34" spans="1:20" ht="20" customHeight="1">
      <c r="A34" s="41" t="s">
        <v>865</v>
      </c>
      <c r="B34" s="45">
        <v>1</v>
      </c>
      <c r="C34" s="360">
        <v>7</v>
      </c>
      <c r="D34" s="360"/>
      <c r="E34" s="360">
        <f>E28</f>
        <v>0.43</v>
      </c>
      <c r="F34" s="360"/>
      <c r="G34" s="389">
        <f t="shared" si="0"/>
        <v>1.29</v>
      </c>
      <c r="H34" s="389"/>
      <c r="I34" s="361">
        <v>0.8</v>
      </c>
      <c r="J34" s="361"/>
      <c r="K34" s="41">
        <v>1.5</v>
      </c>
      <c r="L34" s="45">
        <v>9.9</v>
      </c>
      <c r="M34" s="361">
        <v>18.100000000000001</v>
      </c>
      <c r="N34" s="361"/>
      <c r="O34" s="150" t="s">
        <v>1304</v>
      </c>
      <c r="Q34" s="2">
        <f t="shared" si="1"/>
        <v>2.89</v>
      </c>
      <c r="R34" s="2">
        <f t="shared" si="5"/>
        <v>6.8424000000000005</v>
      </c>
      <c r="T34" s="2">
        <f t="shared" si="4"/>
        <v>9.8424000000000014</v>
      </c>
    </row>
    <row r="35" spans="1:20" ht="20" customHeight="1">
      <c r="A35" s="39" t="s">
        <v>865</v>
      </c>
      <c r="B35" s="39">
        <v>1.5</v>
      </c>
      <c r="C35" s="358">
        <v>7</v>
      </c>
      <c r="D35" s="358"/>
      <c r="E35" s="358">
        <v>0.52</v>
      </c>
      <c r="F35" s="358"/>
      <c r="G35" s="390">
        <f t="shared" si="0"/>
        <v>1.56</v>
      </c>
      <c r="H35" s="390"/>
      <c r="I35" s="359">
        <v>0.8</v>
      </c>
      <c r="J35" s="359"/>
      <c r="K35" s="39">
        <v>1.5</v>
      </c>
      <c r="L35" s="46">
        <v>10.5</v>
      </c>
      <c r="M35" s="359">
        <v>12.1</v>
      </c>
      <c r="N35" s="359"/>
      <c r="O35" s="151" t="s">
        <v>1308</v>
      </c>
      <c r="Q35" s="2">
        <f t="shared" si="1"/>
        <v>3.16</v>
      </c>
      <c r="R35" s="2">
        <f t="shared" si="5"/>
        <v>7.4256000000000002</v>
      </c>
      <c r="T35" s="2">
        <f t="shared" si="4"/>
        <v>10.425599999999999</v>
      </c>
    </row>
    <row r="36" spans="1:20" ht="20" customHeight="1">
      <c r="A36" s="41" t="s">
        <v>865</v>
      </c>
      <c r="B36" s="41">
        <v>2.5</v>
      </c>
      <c r="C36" s="360">
        <v>7</v>
      </c>
      <c r="D36" s="360"/>
      <c r="E36" s="360">
        <v>0.67</v>
      </c>
      <c r="F36" s="360"/>
      <c r="G36" s="389">
        <f t="shared" si="0"/>
        <v>2.0100000000000002</v>
      </c>
      <c r="H36" s="389"/>
      <c r="I36" s="361">
        <v>0.8</v>
      </c>
      <c r="J36" s="361"/>
      <c r="K36" s="41">
        <v>1.5</v>
      </c>
      <c r="L36" s="45">
        <v>11.4</v>
      </c>
      <c r="M36" s="361">
        <v>7.41</v>
      </c>
      <c r="N36" s="361"/>
      <c r="O36" s="150" t="s">
        <v>1309</v>
      </c>
      <c r="Q36" s="2">
        <f t="shared" si="1"/>
        <v>3.6100000000000003</v>
      </c>
      <c r="R36" s="2">
        <f t="shared" si="5"/>
        <v>8.3976000000000006</v>
      </c>
      <c r="T36" s="2">
        <f t="shared" si="4"/>
        <v>11.397600000000001</v>
      </c>
    </row>
    <row r="37" spans="1:20" ht="20" customHeight="1">
      <c r="A37" s="39" t="s">
        <v>865</v>
      </c>
      <c r="B37" s="46">
        <v>4</v>
      </c>
      <c r="C37" s="358">
        <v>7</v>
      </c>
      <c r="D37" s="358"/>
      <c r="E37" s="358">
        <v>0.85</v>
      </c>
      <c r="F37" s="358"/>
      <c r="G37" s="390">
        <f t="shared" si="0"/>
        <v>2.5499999999999998</v>
      </c>
      <c r="H37" s="390"/>
      <c r="I37" s="359">
        <v>1</v>
      </c>
      <c r="J37" s="359"/>
      <c r="K37" s="39">
        <v>1.5</v>
      </c>
      <c r="L37" s="46">
        <v>13.8</v>
      </c>
      <c r="M37" s="359">
        <v>4.6100000000000003</v>
      </c>
      <c r="N37" s="359"/>
      <c r="O37" s="151" t="s">
        <v>1328</v>
      </c>
      <c r="Q37" s="2">
        <f t="shared" si="1"/>
        <v>4.55</v>
      </c>
      <c r="R37" s="2">
        <f t="shared" si="5"/>
        <v>10.427999999999999</v>
      </c>
      <c r="T37" s="2">
        <f t="shared" si="4"/>
        <v>13.427999999999999</v>
      </c>
    </row>
    <row r="38" spans="1:20" ht="20" customHeight="1">
      <c r="A38" s="41" t="s">
        <v>866</v>
      </c>
      <c r="B38" s="41">
        <v>0.5</v>
      </c>
      <c r="C38" s="360">
        <v>7</v>
      </c>
      <c r="D38" s="360"/>
      <c r="E38" s="361">
        <v>0.3</v>
      </c>
      <c r="F38" s="361"/>
      <c r="G38" s="389">
        <f t="shared" si="0"/>
        <v>0.89999999999999991</v>
      </c>
      <c r="H38" s="389"/>
      <c r="I38" s="361">
        <v>0.8</v>
      </c>
      <c r="J38" s="361"/>
      <c r="K38" s="41">
        <v>1.5</v>
      </c>
      <c r="L38" s="45">
        <v>9.6999999999999993</v>
      </c>
      <c r="M38" s="361">
        <v>36</v>
      </c>
      <c r="N38" s="361"/>
      <c r="O38" s="150" t="s">
        <v>1307</v>
      </c>
      <c r="Q38" s="2">
        <f t="shared" si="1"/>
        <v>2.5</v>
      </c>
      <c r="R38" s="2">
        <f>Q38*2.42+0.3*2</f>
        <v>6.6499999999999995</v>
      </c>
      <c r="T38" s="2">
        <f t="shared" si="4"/>
        <v>9.6499999999999986</v>
      </c>
    </row>
    <row r="39" spans="1:20" ht="20" customHeight="1">
      <c r="A39" s="39" t="s">
        <v>866</v>
      </c>
      <c r="B39" s="39">
        <v>0.75</v>
      </c>
      <c r="C39" s="358">
        <v>7</v>
      </c>
      <c r="D39" s="358"/>
      <c r="E39" s="358">
        <v>0.37</v>
      </c>
      <c r="F39" s="358"/>
      <c r="G39" s="390">
        <f t="shared" si="0"/>
        <v>1.1099999999999999</v>
      </c>
      <c r="H39" s="390"/>
      <c r="I39" s="359">
        <v>0.8</v>
      </c>
      <c r="J39" s="359"/>
      <c r="K39" s="39">
        <v>1.5</v>
      </c>
      <c r="L39" s="46">
        <v>10.199999999999999</v>
      </c>
      <c r="M39" s="359">
        <v>24.5</v>
      </c>
      <c r="N39" s="359"/>
      <c r="O39" s="151" t="s">
        <v>1310</v>
      </c>
      <c r="Q39" s="2">
        <f t="shared" si="1"/>
        <v>2.71</v>
      </c>
      <c r="R39" s="2">
        <f t="shared" ref="R39:R43" si="6">Q39*2.42+0.3*2</f>
        <v>7.158199999999999</v>
      </c>
      <c r="T39" s="2">
        <f t="shared" si="4"/>
        <v>10.158199999999999</v>
      </c>
    </row>
    <row r="40" spans="1:20" ht="20" customHeight="1">
      <c r="A40" s="41" t="s">
        <v>866</v>
      </c>
      <c r="B40" s="45">
        <v>1</v>
      </c>
      <c r="C40" s="360">
        <v>7</v>
      </c>
      <c r="D40" s="360"/>
      <c r="E40" s="360">
        <f>E34</f>
        <v>0.43</v>
      </c>
      <c r="F40" s="360"/>
      <c r="G40" s="389">
        <f t="shared" si="0"/>
        <v>1.29</v>
      </c>
      <c r="H40" s="389"/>
      <c r="I40" s="361">
        <v>0.8</v>
      </c>
      <c r="J40" s="361"/>
      <c r="K40" s="41">
        <v>1.5</v>
      </c>
      <c r="L40" s="45">
        <v>10.6</v>
      </c>
      <c r="M40" s="361">
        <v>18.100000000000001</v>
      </c>
      <c r="N40" s="361"/>
      <c r="O40" s="150" t="s">
        <v>1311</v>
      </c>
      <c r="Q40" s="2">
        <f t="shared" si="1"/>
        <v>2.89</v>
      </c>
      <c r="R40" s="2">
        <f t="shared" si="6"/>
        <v>7.5937999999999999</v>
      </c>
      <c r="T40" s="2">
        <f t="shared" si="4"/>
        <v>10.5938</v>
      </c>
    </row>
    <row r="41" spans="1:20" ht="20" customHeight="1">
      <c r="A41" s="39" t="s">
        <v>866</v>
      </c>
      <c r="B41" s="39">
        <v>1.5</v>
      </c>
      <c r="C41" s="358">
        <v>7</v>
      </c>
      <c r="D41" s="358"/>
      <c r="E41" s="358">
        <v>0.52</v>
      </c>
      <c r="F41" s="358"/>
      <c r="G41" s="390">
        <f t="shared" si="0"/>
        <v>1.56</v>
      </c>
      <c r="H41" s="390"/>
      <c r="I41" s="359">
        <v>0.8</v>
      </c>
      <c r="J41" s="359"/>
      <c r="K41" s="39">
        <v>1.5</v>
      </c>
      <c r="L41" s="46">
        <v>11.3</v>
      </c>
      <c r="M41" s="359">
        <v>12.1</v>
      </c>
      <c r="N41" s="359"/>
      <c r="O41" s="151" t="s">
        <v>1312</v>
      </c>
      <c r="Q41" s="2">
        <f t="shared" si="1"/>
        <v>3.16</v>
      </c>
      <c r="R41" s="2">
        <f t="shared" si="6"/>
        <v>8.2471999999999994</v>
      </c>
      <c r="T41" s="2">
        <f t="shared" si="4"/>
        <v>11.247199999999999</v>
      </c>
    </row>
    <row r="42" spans="1:20" ht="20" customHeight="1">
      <c r="A42" s="41" t="s">
        <v>866</v>
      </c>
      <c r="B42" s="41">
        <v>2.5</v>
      </c>
      <c r="C42" s="360">
        <v>7</v>
      </c>
      <c r="D42" s="360"/>
      <c r="E42" s="360">
        <v>0.67</v>
      </c>
      <c r="F42" s="360"/>
      <c r="G42" s="389">
        <f t="shared" si="0"/>
        <v>2.0100000000000002</v>
      </c>
      <c r="H42" s="389"/>
      <c r="I42" s="361">
        <v>0.8</v>
      </c>
      <c r="J42" s="361"/>
      <c r="K42" s="41">
        <v>1.5</v>
      </c>
      <c r="L42" s="45">
        <v>12.4</v>
      </c>
      <c r="M42" s="361">
        <v>7.41</v>
      </c>
      <c r="N42" s="361"/>
      <c r="O42" s="150" t="s">
        <v>1313</v>
      </c>
      <c r="Q42" s="2">
        <f t="shared" si="1"/>
        <v>3.6100000000000003</v>
      </c>
      <c r="R42" s="2">
        <f t="shared" si="6"/>
        <v>9.3361999999999998</v>
      </c>
      <c r="T42" s="2">
        <f t="shared" si="4"/>
        <v>12.3362</v>
      </c>
    </row>
    <row r="43" spans="1:20" ht="20" customHeight="1">
      <c r="A43" s="39" t="s">
        <v>866</v>
      </c>
      <c r="B43" s="46">
        <v>4</v>
      </c>
      <c r="C43" s="358">
        <v>7</v>
      </c>
      <c r="D43" s="358"/>
      <c r="E43" s="358">
        <v>0.85</v>
      </c>
      <c r="F43" s="358"/>
      <c r="G43" s="390">
        <f t="shared" si="0"/>
        <v>2.5499999999999998</v>
      </c>
      <c r="H43" s="390"/>
      <c r="I43" s="359">
        <v>1</v>
      </c>
      <c r="J43" s="359"/>
      <c r="K43" s="39">
        <v>1.5</v>
      </c>
      <c r="L43" s="46">
        <v>14</v>
      </c>
      <c r="M43" s="359">
        <v>4.6100000000000003</v>
      </c>
      <c r="N43" s="359"/>
      <c r="O43" s="151" t="s">
        <v>1327</v>
      </c>
      <c r="Q43" s="2">
        <f t="shared" si="1"/>
        <v>4.55</v>
      </c>
      <c r="R43" s="2">
        <f t="shared" si="6"/>
        <v>11.610999999999999</v>
      </c>
      <c r="T43" s="2">
        <f t="shared" si="4"/>
        <v>14.610999999999999</v>
      </c>
    </row>
    <row r="44" spans="1:20" ht="20" customHeight="1">
      <c r="A44" s="41" t="s">
        <v>867</v>
      </c>
      <c r="B44" s="41">
        <v>0.5</v>
      </c>
      <c r="C44" s="360">
        <v>7</v>
      </c>
      <c r="D44" s="360"/>
      <c r="E44" s="360">
        <v>0.3</v>
      </c>
      <c r="F44" s="360"/>
      <c r="G44" s="389">
        <f t="shared" si="0"/>
        <v>0.89999999999999991</v>
      </c>
      <c r="H44" s="389"/>
      <c r="I44" s="361">
        <v>0.8</v>
      </c>
      <c r="J44" s="361"/>
      <c r="K44" s="41">
        <v>1.5</v>
      </c>
      <c r="L44" s="45">
        <v>10.4</v>
      </c>
      <c r="M44" s="361">
        <v>36</v>
      </c>
      <c r="N44" s="361"/>
      <c r="O44" s="150" t="s">
        <v>464</v>
      </c>
      <c r="Q44" s="2">
        <f t="shared" si="1"/>
        <v>2.5</v>
      </c>
      <c r="R44" s="2">
        <f>Q44*2.7+0.3*2</f>
        <v>7.35</v>
      </c>
      <c r="T44" s="2">
        <f t="shared" si="4"/>
        <v>10.35</v>
      </c>
    </row>
    <row r="45" spans="1:20" ht="20" customHeight="1">
      <c r="A45" s="39" t="s">
        <v>867</v>
      </c>
      <c r="B45" s="39">
        <v>0.75</v>
      </c>
      <c r="C45" s="358">
        <v>7</v>
      </c>
      <c r="D45" s="358"/>
      <c r="E45" s="358">
        <v>0.37</v>
      </c>
      <c r="F45" s="358"/>
      <c r="G45" s="390">
        <f t="shared" si="0"/>
        <v>1.1099999999999999</v>
      </c>
      <c r="H45" s="390"/>
      <c r="I45" s="359">
        <v>0.8</v>
      </c>
      <c r="J45" s="359"/>
      <c r="K45" s="39">
        <v>1.5</v>
      </c>
      <c r="L45" s="46">
        <v>11</v>
      </c>
      <c r="M45" s="359">
        <v>24.5</v>
      </c>
      <c r="N45" s="359"/>
      <c r="O45" s="151" t="s">
        <v>1305</v>
      </c>
      <c r="Q45" s="2">
        <f t="shared" si="1"/>
        <v>2.71</v>
      </c>
      <c r="R45" s="2">
        <f t="shared" ref="R45:R49" si="7">Q45*2.7+0.3*2</f>
        <v>7.9169999999999998</v>
      </c>
      <c r="T45" s="2">
        <f t="shared" si="4"/>
        <v>10.917</v>
      </c>
    </row>
    <row r="46" spans="1:20" ht="20" customHeight="1">
      <c r="A46" s="41" t="s">
        <v>867</v>
      </c>
      <c r="B46" s="45">
        <v>1</v>
      </c>
      <c r="C46" s="360">
        <v>7</v>
      </c>
      <c r="D46" s="360"/>
      <c r="E46" s="360">
        <f>E40</f>
        <v>0.43</v>
      </c>
      <c r="F46" s="360"/>
      <c r="G46" s="389">
        <f t="shared" si="0"/>
        <v>1.29</v>
      </c>
      <c r="H46" s="389"/>
      <c r="I46" s="361">
        <v>0.8</v>
      </c>
      <c r="J46" s="361"/>
      <c r="K46" s="41">
        <v>1.5</v>
      </c>
      <c r="L46" s="45">
        <v>11.4</v>
      </c>
      <c r="M46" s="361">
        <v>18.100000000000001</v>
      </c>
      <c r="N46" s="361"/>
      <c r="O46" s="150" t="s">
        <v>1309</v>
      </c>
      <c r="Q46" s="2">
        <f t="shared" si="1"/>
        <v>2.89</v>
      </c>
      <c r="R46" s="2">
        <f t="shared" si="7"/>
        <v>8.4030000000000005</v>
      </c>
      <c r="T46" s="2">
        <f t="shared" si="4"/>
        <v>11.403</v>
      </c>
    </row>
    <row r="47" spans="1:20" ht="20" customHeight="1">
      <c r="A47" s="39" t="s">
        <v>867</v>
      </c>
      <c r="B47" s="39">
        <v>1.5</v>
      </c>
      <c r="C47" s="358">
        <v>7</v>
      </c>
      <c r="D47" s="358"/>
      <c r="E47" s="358">
        <v>0.52</v>
      </c>
      <c r="F47" s="358"/>
      <c r="G47" s="390">
        <f t="shared" si="0"/>
        <v>1.56</v>
      </c>
      <c r="H47" s="390"/>
      <c r="I47" s="359">
        <v>0.8</v>
      </c>
      <c r="J47" s="359"/>
      <c r="K47" s="39">
        <v>1.5</v>
      </c>
      <c r="L47" s="46">
        <v>12.2</v>
      </c>
      <c r="M47" s="359">
        <v>12.1</v>
      </c>
      <c r="N47" s="359"/>
      <c r="O47" s="151" t="s">
        <v>1315</v>
      </c>
      <c r="Q47" s="2">
        <f t="shared" si="1"/>
        <v>3.16</v>
      </c>
      <c r="R47" s="2">
        <f t="shared" si="7"/>
        <v>9.1320000000000014</v>
      </c>
      <c r="T47" s="2">
        <f t="shared" si="4"/>
        <v>12.132000000000001</v>
      </c>
    </row>
    <row r="48" spans="1:20" ht="20" customHeight="1">
      <c r="A48" s="41" t="s">
        <v>867</v>
      </c>
      <c r="B48" s="41">
        <v>2.5</v>
      </c>
      <c r="C48" s="360">
        <v>7</v>
      </c>
      <c r="D48" s="360"/>
      <c r="E48" s="360">
        <v>0.67</v>
      </c>
      <c r="F48" s="360"/>
      <c r="G48" s="389">
        <f t="shared" si="0"/>
        <v>2.0100000000000002</v>
      </c>
      <c r="H48" s="389"/>
      <c r="I48" s="361">
        <v>0.8</v>
      </c>
      <c r="J48" s="361"/>
      <c r="K48" s="41">
        <v>1.5</v>
      </c>
      <c r="L48" s="45">
        <v>13.4</v>
      </c>
      <c r="M48" s="361">
        <v>7.41</v>
      </c>
      <c r="N48" s="361"/>
      <c r="O48" s="150" t="s">
        <v>1316</v>
      </c>
      <c r="Q48" s="2">
        <f t="shared" si="1"/>
        <v>3.6100000000000003</v>
      </c>
      <c r="R48" s="2">
        <f t="shared" si="7"/>
        <v>10.347000000000001</v>
      </c>
      <c r="T48" s="2">
        <f t="shared" si="4"/>
        <v>13.347000000000001</v>
      </c>
    </row>
    <row r="49" spans="1:20" ht="20" customHeight="1">
      <c r="A49" s="39" t="s">
        <v>867</v>
      </c>
      <c r="B49" s="46">
        <v>4</v>
      </c>
      <c r="C49" s="358">
        <v>7</v>
      </c>
      <c r="D49" s="358"/>
      <c r="E49" s="358">
        <v>0.85</v>
      </c>
      <c r="F49" s="358"/>
      <c r="G49" s="390">
        <f t="shared" si="0"/>
        <v>2.5499999999999998</v>
      </c>
      <c r="H49" s="390"/>
      <c r="I49" s="359">
        <v>1</v>
      </c>
      <c r="J49" s="359"/>
      <c r="K49" s="39">
        <v>1.5</v>
      </c>
      <c r="L49" s="46">
        <v>16.2</v>
      </c>
      <c r="M49" s="359">
        <v>4.6100000000000003</v>
      </c>
      <c r="N49" s="359"/>
      <c r="O49" s="151" t="s">
        <v>1326</v>
      </c>
      <c r="Q49" s="2">
        <f t="shared" si="1"/>
        <v>4.55</v>
      </c>
      <c r="R49" s="2">
        <f t="shared" si="7"/>
        <v>12.885</v>
      </c>
      <c r="T49" s="2">
        <f t="shared" si="4"/>
        <v>15.885</v>
      </c>
    </row>
    <row r="50" spans="1:20" ht="20" customHeight="1">
      <c r="A50" s="41" t="s">
        <v>868</v>
      </c>
      <c r="B50" s="41">
        <v>0.5</v>
      </c>
      <c r="C50" s="360">
        <v>7</v>
      </c>
      <c r="D50" s="360"/>
      <c r="E50" s="360">
        <v>0.3</v>
      </c>
      <c r="F50" s="360"/>
      <c r="G50" s="391">
        <f t="shared" si="0"/>
        <v>0.89999999999999991</v>
      </c>
      <c r="H50" s="391"/>
      <c r="I50" s="361">
        <v>0.8</v>
      </c>
      <c r="J50" s="361"/>
      <c r="K50" s="41">
        <v>1.5</v>
      </c>
      <c r="L50" s="45">
        <v>11.2</v>
      </c>
      <c r="M50" s="361">
        <v>36</v>
      </c>
      <c r="N50" s="361"/>
      <c r="O50" s="150" t="s">
        <v>1317</v>
      </c>
      <c r="Q50" s="2">
        <f t="shared" si="1"/>
        <v>2.5</v>
      </c>
      <c r="R50" s="2">
        <f>Q50*3+0.3*2</f>
        <v>8.1</v>
      </c>
      <c r="T50" s="2">
        <f t="shared" si="4"/>
        <v>11.1</v>
      </c>
    </row>
    <row r="51" spans="1:20" ht="20" customHeight="1">
      <c r="A51" s="39" t="s">
        <v>868</v>
      </c>
      <c r="B51" s="39">
        <v>0.75</v>
      </c>
      <c r="C51" s="358">
        <v>7</v>
      </c>
      <c r="D51" s="358"/>
      <c r="E51" s="358">
        <v>0.37</v>
      </c>
      <c r="F51" s="358"/>
      <c r="G51" s="390">
        <f t="shared" si="0"/>
        <v>1.1099999999999999</v>
      </c>
      <c r="H51" s="390"/>
      <c r="I51" s="359">
        <v>0.8</v>
      </c>
      <c r="J51" s="359"/>
      <c r="K51" s="39">
        <v>1.5</v>
      </c>
      <c r="L51" s="46">
        <v>11.8</v>
      </c>
      <c r="M51" s="359">
        <v>24.5</v>
      </c>
      <c r="N51" s="359"/>
      <c r="O51" s="151" t="s">
        <v>1318</v>
      </c>
      <c r="Q51" s="2">
        <f t="shared" si="1"/>
        <v>2.71</v>
      </c>
      <c r="R51" s="2">
        <f t="shared" ref="R51:R61" si="8">Q51*3+0.3*2</f>
        <v>8.7299999999999986</v>
      </c>
      <c r="T51" s="2">
        <f t="shared" si="4"/>
        <v>11.729999999999999</v>
      </c>
    </row>
    <row r="52" spans="1:20" ht="20" customHeight="1">
      <c r="A52" s="41" t="s">
        <v>868</v>
      </c>
      <c r="B52" s="45">
        <v>1</v>
      </c>
      <c r="C52" s="360">
        <v>7</v>
      </c>
      <c r="D52" s="360"/>
      <c r="E52" s="360">
        <f>E46</f>
        <v>0.43</v>
      </c>
      <c r="F52" s="360"/>
      <c r="G52" s="389">
        <f t="shared" si="0"/>
        <v>1.29</v>
      </c>
      <c r="H52" s="389"/>
      <c r="I52" s="361">
        <v>0.8</v>
      </c>
      <c r="J52" s="361"/>
      <c r="K52" s="41">
        <v>1.5</v>
      </c>
      <c r="L52" s="45">
        <v>12.3</v>
      </c>
      <c r="M52" s="361">
        <v>18.100000000000001</v>
      </c>
      <c r="N52" s="361"/>
      <c r="O52" s="150" t="s">
        <v>1319</v>
      </c>
      <c r="Q52" s="2">
        <f t="shared" si="1"/>
        <v>2.89</v>
      </c>
      <c r="R52" s="2">
        <f t="shared" si="8"/>
        <v>9.27</v>
      </c>
      <c r="T52" s="2">
        <f t="shared" si="4"/>
        <v>12.27</v>
      </c>
    </row>
    <row r="53" spans="1:20" ht="20" customHeight="1">
      <c r="A53" s="39" t="s">
        <v>868</v>
      </c>
      <c r="B53" s="39">
        <v>1.5</v>
      </c>
      <c r="C53" s="358">
        <v>7</v>
      </c>
      <c r="D53" s="358"/>
      <c r="E53" s="358">
        <v>0.52</v>
      </c>
      <c r="F53" s="358"/>
      <c r="G53" s="390">
        <f t="shared" si="0"/>
        <v>1.56</v>
      </c>
      <c r="H53" s="390"/>
      <c r="I53" s="359">
        <v>0.8</v>
      </c>
      <c r="J53" s="359"/>
      <c r="K53" s="39">
        <v>1.5</v>
      </c>
      <c r="L53" s="46">
        <v>13</v>
      </c>
      <c r="M53" s="359">
        <v>12.1</v>
      </c>
      <c r="N53" s="359"/>
      <c r="O53" s="151" t="s">
        <v>1077</v>
      </c>
      <c r="Q53" s="2">
        <f t="shared" si="1"/>
        <v>3.16</v>
      </c>
      <c r="R53" s="2">
        <f t="shared" si="8"/>
        <v>10.08</v>
      </c>
      <c r="T53" s="2">
        <f t="shared" si="4"/>
        <v>13.08</v>
      </c>
    </row>
    <row r="54" spans="1:20" ht="20" customHeight="1">
      <c r="A54" s="41" t="s">
        <v>868</v>
      </c>
      <c r="B54" s="41">
        <v>2.5</v>
      </c>
      <c r="C54" s="360">
        <v>7</v>
      </c>
      <c r="D54" s="360"/>
      <c r="E54" s="360">
        <v>0.67</v>
      </c>
      <c r="F54" s="360"/>
      <c r="G54" s="389">
        <f t="shared" si="0"/>
        <v>2.0100000000000002</v>
      </c>
      <c r="H54" s="389"/>
      <c r="I54" s="361">
        <v>0.8</v>
      </c>
      <c r="J54" s="361"/>
      <c r="K54" s="41">
        <v>1.5</v>
      </c>
      <c r="L54" s="45">
        <v>14.5</v>
      </c>
      <c r="M54" s="361">
        <v>7.41</v>
      </c>
      <c r="N54" s="361"/>
      <c r="O54" s="150" t="s">
        <v>1320</v>
      </c>
      <c r="Q54" s="2">
        <f t="shared" si="1"/>
        <v>3.6100000000000003</v>
      </c>
      <c r="R54" s="2">
        <f t="shared" si="8"/>
        <v>11.430000000000001</v>
      </c>
      <c r="T54" s="2">
        <f t="shared" si="4"/>
        <v>14.430000000000001</v>
      </c>
    </row>
    <row r="55" spans="1:20" ht="20" customHeight="1">
      <c r="A55" s="39" t="s">
        <v>868</v>
      </c>
      <c r="B55" s="46">
        <v>4</v>
      </c>
      <c r="C55" s="358">
        <v>7</v>
      </c>
      <c r="D55" s="358"/>
      <c r="E55" s="358">
        <v>0.85</v>
      </c>
      <c r="F55" s="358"/>
      <c r="G55" s="390">
        <f t="shared" si="0"/>
        <v>2.5499999999999998</v>
      </c>
      <c r="H55" s="390"/>
      <c r="I55" s="359">
        <v>1</v>
      </c>
      <c r="J55" s="359"/>
      <c r="K55" s="39">
        <v>1.5</v>
      </c>
      <c r="L55" s="46">
        <v>17.600000000000001</v>
      </c>
      <c r="M55" s="359">
        <v>4.6100000000000003</v>
      </c>
      <c r="N55" s="359"/>
      <c r="O55" s="151" t="s">
        <v>527</v>
      </c>
      <c r="Q55" s="2">
        <f t="shared" si="1"/>
        <v>4.55</v>
      </c>
      <c r="R55" s="2">
        <f t="shared" si="8"/>
        <v>14.249999999999998</v>
      </c>
      <c r="T55" s="2">
        <f t="shared" si="4"/>
        <v>17.25</v>
      </c>
    </row>
    <row r="56" spans="1:20" ht="20" customHeight="1">
      <c r="A56" s="41" t="s">
        <v>869</v>
      </c>
      <c r="B56" s="41">
        <v>0.5</v>
      </c>
      <c r="C56" s="360">
        <v>7</v>
      </c>
      <c r="D56" s="360"/>
      <c r="E56" s="360">
        <v>0.3</v>
      </c>
      <c r="F56" s="360"/>
      <c r="G56" s="391">
        <f t="shared" si="0"/>
        <v>0.89999999999999991</v>
      </c>
      <c r="H56" s="391"/>
      <c r="I56" s="361">
        <v>0.8</v>
      </c>
      <c r="J56" s="361"/>
      <c r="K56" s="41">
        <v>1.5</v>
      </c>
      <c r="L56" s="45">
        <v>11.1</v>
      </c>
      <c r="M56" s="361">
        <v>36</v>
      </c>
      <c r="N56" s="361"/>
      <c r="O56" s="150" t="s">
        <v>464</v>
      </c>
      <c r="Q56" s="2">
        <f t="shared" si="1"/>
        <v>2.5</v>
      </c>
      <c r="R56" s="2">
        <f t="shared" si="8"/>
        <v>8.1</v>
      </c>
      <c r="T56" s="2">
        <f t="shared" si="4"/>
        <v>11.1</v>
      </c>
    </row>
    <row r="57" spans="1:20" ht="20" customHeight="1">
      <c r="A57" s="39" t="s">
        <v>869</v>
      </c>
      <c r="B57" s="39">
        <v>0.75</v>
      </c>
      <c r="C57" s="358">
        <v>7</v>
      </c>
      <c r="D57" s="358"/>
      <c r="E57" s="358">
        <v>0.37</v>
      </c>
      <c r="F57" s="358"/>
      <c r="G57" s="390">
        <f t="shared" si="0"/>
        <v>1.1099999999999999</v>
      </c>
      <c r="H57" s="390"/>
      <c r="I57" s="359">
        <v>0.8</v>
      </c>
      <c r="J57" s="359"/>
      <c r="K57" s="39">
        <v>1.5</v>
      </c>
      <c r="L57" s="46">
        <v>11.8</v>
      </c>
      <c r="M57" s="359">
        <v>24.5</v>
      </c>
      <c r="N57" s="359"/>
      <c r="O57" s="151" t="s">
        <v>344</v>
      </c>
      <c r="Q57" s="2">
        <f t="shared" si="1"/>
        <v>2.71</v>
      </c>
      <c r="R57" s="2">
        <f t="shared" si="8"/>
        <v>8.7299999999999986</v>
      </c>
      <c r="T57" s="2">
        <f t="shared" si="4"/>
        <v>11.729999999999999</v>
      </c>
    </row>
    <row r="58" spans="1:20" ht="20" customHeight="1">
      <c r="A58" s="41" t="s">
        <v>869</v>
      </c>
      <c r="B58" s="45">
        <v>1</v>
      </c>
      <c r="C58" s="360">
        <v>7</v>
      </c>
      <c r="D58" s="360"/>
      <c r="E58" s="360">
        <f>E52</f>
        <v>0.43</v>
      </c>
      <c r="F58" s="360"/>
      <c r="G58" s="389">
        <f t="shared" si="0"/>
        <v>1.29</v>
      </c>
      <c r="H58" s="389"/>
      <c r="I58" s="361">
        <v>0.8</v>
      </c>
      <c r="J58" s="361"/>
      <c r="K58" s="41">
        <v>1.5</v>
      </c>
      <c r="L58" s="45">
        <v>12.3</v>
      </c>
      <c r="M58" s="361">
        <v>18.100000000000001</v>
      </c>
      <c r="N58" s="361"/>
      <c r="O58" s="150" t="s">
        <v>1321</v>
      </c>
      <c r="Q58" s="2">
        <f t="shared" si="1"/>
        <v>2.89</v>
      </c>
      <c r="R58" s="2">
        <f t="shared" si="8"/>
        <v>9.27</v>
      </c>
      <c r="T58" s="2">
        <f t="shared" si="4"/>
        <v>12.27</v>
      </c>
    </row>
    <row r="59" spans="1:20" ht="20" customHeight="1">
      <c r="A59" s="39" t="s">
        <v>869</v>
      </c>
      <c r="B59" s="39">
        <v>1.5</v>
      </c>
      <c r="C59" s="358">
        <v>7</v>
      </c>
      <c r="D59" s="358"/>
      <c r="E59" s="358">
        <v>0.52</v>
      </c>
      <c r="F59" s="358"/>
      <c r="G59" s="390">
        <f t="shared" si="0"/>
        <v>1.56</v>
      </c>
      <c r="H59" s="390"/>
      <c r="I59" s="359">
        <v>0.8</v>
      </c>
      <c r="J59" s="359"/>
      <c r="K59" s="39">
        <v>1.5</v>
      </c>
      <c r="L59" s="46">
        <v>13</v>
      </c>
      <c r="M59" s="359">
        <v>12.1</v>
      </c>
      <c r="N59" s="359"/>
      <c r="O59" s="151" t="s">
        <v>1313</v>
      </c>
      <c r="Q59" s="2">
        <f t="shared" si="1"/>
        <v>3.16</v>
      </c>
      <c r="R59" s="2">
        <f t="shared" si="8"/>
        <v>10.08</v>
      </c>
      <c r="T59" s="2">
        <f t="shared" si="4"/>
        <v>13.08</v>
      </c>
    </row>
    <row r="60" spans="1:20" ht="20" customHeight="1">
      <c r="A60" s="41" t="s">
        <v>869</v>
      </c>
      <c r="B60" s="41">
        <v>2.5</v>
      </c>
      <c r="C60" s="360">
        <v>7</v>
      </c>
      <c r="D60" s="360"/>
      <c r="E60" s="360">
        <v>0.67</v>
      </c>
      <c r="F60" s="360"/>
      <c r="G60" s="389">
        <f t="shared" si="0"/>
        <v>2.0100000000000002</v>
      </c>
      <c r="H60" s="389"/>
      <c r="I60" s="361">
        <v>0.8</v>
      </c>
      <c r="J60" s="361"/>
      <c r="K60" s="41">
        <v>1.5</v>
      </c>
      <c r="L60" s="45">
        <v>14.5</v>
      </c>
      <c r="M60" s="361">
        <v>7.41</v>
      </c>
      <c r="N60" s="361"/>
      <c r="O60" s="150" t="s">
        <v>1322</v>
      </c>
      <c r="Q60" s="2">
        <f t="shared" si="1"/>
        <v>3.6100000000000003</v>
      </c>
      <c r="R60" s="2">
        <f t="shared" si="8"/>
        <v>11.430000000000001</v>
      </c>
      <c r="T60" s="2">
        <f t="shared" si="4"/>
        <v>14.430000000000001</v>
      </c>
    </row>
    <row r="61" spans="1:20" ht="20" customHeight="1">
      <c r="A61" s="39" t="s">
        <v>869</v>
      </c>
      <c r="B61" s="46">
        <v>4</v>
      </c>
      <c r="C61" s="358">
        <v>7</v>
      </c>
      <c r="D61" s="358"/>
      <c r="E61" s="358">
        <v>0.85</v>
      </c>
      <c r="F61" s="358"/>
      <c r="G61" s="390">
        <f t="shared" si="0"/>
        <v>2.5499999999999998</v>
      </c>
      <c r="H61" s="390"/>
      <c r="I61" s="359">
        <v>1</v>
      </c>
      <c r="J61" s="359"/>
      <c r="K61" s="39">
        <v>1.5</v>
      </c>
      <c r="L61" s="46">
        <v>17.600000000000001</v>
      </c>
      <c r="M61" s="359">
        <v>4.6100000000000003</v>
      </c>
      <c r="N61" s="359"/>
      <c r="O61" s="151" t="s">
        <v>429</v>
      </c>
      <c r="Q61" s="2">
        <f t="shared" si="1"/>
        <v>4.55</v>
      </c>
      <c r="R61" s="2">
        <f t="shared" si="8"/>
        <v>14.249999999999998</v>
      </c>
      <c r="T61" s="2">
        <f t="shared" si="4"/>
        <v>17.25</v>
      </c>
    </row>
    <row r="64" spans="1:20" ht="30" customHeight="1">
      <c r="A64" s="12"/>
      <c r="B64" s="13" t="s">
        <v>7</v>
      </c>
      <c r="C64" s="14"/>
      <c r="D64" s="14"/>
      <c r="E64" s="14"/>
      <c r="F64" s="14"/>
      <c r="G64" s="14"/>
      <c r="H64" s="14"/>
      <c r="I64" s="14"/>
      <c r="J64" s="14"/>
      <c r="K64" s="14"/>
      <c r="L64" s="14"/>
      <c r="M64" s="14"/>
      <c r="N64" s="14"/>
      <c r="O64" s="16">
        <v>61</v>
      </c>
    </row>
    <row r="66" spans="15:15">
      <c r="O66" s="135" t="s">
        <v>1346</v>
      </c>
    </row>
  </sheetData>
  <mergeCells count="196">
    <mergeCell ref="H1:N1"/>
    <mergeCell ref="A2:O2"/>
    <mergeCell ref="C23:F23"/>
    <mergeCell ref="C24:F24"/>
    <mergeCell ref="C25:D25"/>
    <mergeCell ref="E25:F25"/>
    <mergeCell ref="G25:H25"/>
    <mergeCell ref="I25:J25"/>
    <mergeCell ref="M25:N25"/>
    <mergeCell ref="K23:K24"/>
    <mergeCell ref="L23:L24"/>
    <mergeCell ref="O23:O24"/>
    <mergeCell ref="A23:B24"/>
    <mergeCell ref="G23:H24"/>
    <mergeCell ref="I23:J24"/>
    <mergeCell ref="M23:N24"/>
    <mergeCell ref="C26:D26"/>
    <mergeCell ref="E26:F26"/>
    <mergeCell ref="G26:H26"/>
    <mergeCell ref="I26:J26"/>
    <mergeCell ref="M26:N26"/>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 ref="C48:D48"/>
    <mergeCell ref="E48:F48"/>
    <mergeCell ref="G48:H48"/>
    <mergeCell ref="I48:J48"/>
    <mergeCell ref="M48:N48"/>
    <mergeCell ref="C49:D49"/>
    <mergeCell ref="E49:F49"/>
    <mergeCell ref="G49:H49"/>
    <mergeCell ref="I49:J49"/>
    <mergeCell ref="M49:N49"/>
    <mergeCell ref="C50:D50"/>
    <mergeCell ref="E50:F50"/>
    <mergeCell ref="G50:H50"/>
    <mergeCell ref="I50:J50"/>
    <mergeCell ref="M50:N50"/>
    <mergeCell ref="C51:D51"/>
    <mergeCell ref="E51:F51"/>
    <mergeCell ref="G51:H51"/>
    <mergeCell ref="I51:J51"/>
    <mergeCell ref="M51:N51"/>
    <mergeCell ref="C52:D52"/>
    <mergeCell ref="E52:F52"/>
    <mergeCell ref="G52:H52"/>
    <mergeCell ref="I52:J52"/>
    <mergeCell ref="M52:N52"/>
    <mergeCell ref="C53:D53"/>
    <mergeCell ref="E53:F53"/>
    <mergeCell ref="G53:H53"/>
    <mergeCell ref="I53:J53"/>
    <mergeCell ref="M53:N53"/>
    <mergeCell ref="C54:D54"/>
    <mergeCell ref="E54:F54"/>
    <mergeCell ref="G54:H54"/>
    <mergeCell ref="I54:J54"/>
    <mergeCell ref="M54:N54"/>
    <mergeCell ref="C55:D55"/>
    <mergeCell ref="E55:F55"/>
    <mergeCell ref="G55:H55"/>
    <mergeCell ref="I55:J55"/>
    <mergeCell ref="M55:N55"/>
    <mergeCell ref="C56:D56"/>
    <mergeCell ref="E56:F56"/>
    <mergeCell ref="G56:H56"/>
    <mergeCell ref="I56:J56"/>
    <mergeCell ref="M56:N56"/>
    <mergeCell ref="C57:D57"/>
    <mergeCell ref="E57:F57"/>
    <mergeCell ref="G57:H57"/>
    <mergeCell ref="I57:J57"/>
    <mergeCell ref="M57:N57"/>
    <mergeCell ref="C58:D58"/>
    <mergeCell ref="E58:F58"/>
    <mergeCell ref="G58:H58"/>
    <mergeCell ref="I58:J58"/>
    <mergeCell ref="M58:N58"/>
    <mergeCell ref="C59:D59"/>
    <mergeCell ref="E59:F59"/>
    <mergeCell ref="G59:H59"/>
    <mergeCell ref="I59:J59"/>
    <mergeCell ref="M59:N59"/>
    <mergeCell ref="C60:D60"/>
    <mergeCell ref="E60:F60"/>
    <mergeCell ref="G60:H60"/>
    <mergeCell ref="I60:J60"/>
    <mergeCell ref="M60:N60"/>
    <mergeCell ref="C61:D61"/>
    <mergeCell ref="E61:F61"/>
    <mergeCell ref="G61:H61"/>
    <mergeCell ref="I61:J61"/>
    <mergeCell ref="M61:N61"/>
  </mergeCells>
  <hyperlinks>
    <hyperlink ref="B64" r:id="rId1" tooltip="http://www.Z43-cable.vn" xr:uid="{00000000-0004-0000-3900-000000000000}"/>
  </hyperlinks>
  <pageMargins left="0.47222222222222199" right="0.47222222222222199" top="0.118055555555556" bottom="5.9027777777777797E-2" header="0" footer="0"/>
  <pageSetup paperSize="9" scale="65" orientation="portrait" r:id="rId2"/>
  <colBreaks count="1" manualBreakCount="1">
    <brk id="15" max="80" man="1"/>
  </colBreaks>
  <drawing r:id="rId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T73"/>
  <sheetViews>
    <sheetView topLeftCell="A51" zoomScaleNormal="100" zoomScaleSheetLayoutView="115" workbookViewId="0">
      <selection activeCell="I66" sqref="I66:J66"/>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851</v>
      </c>
      <c r="B1" s="17"/>
      <c r="C1" s="17"/>
      <c r="D1" s="17"/>
      <c r="E1" s="17"/>
      <c r="F1" s="17"/>
      <c r="H1" s="179" t="s">
        <v>1</v>
      </c>
      <c r="I1" s="179"/>
      <c r="J1" s="179"/>
      <c r="K1" s="179"/>
      <c r="L1" s="179"/>
      <c r="M1" s="179"/>
      <c r="N1" s="179"/>
    </row>
    <row r="2" spans="1:15" s="1" customFormat="1" ht="45" customHeight="1">
      <c r="A2" s="364" t="s">
        <v>852</v>
      </c>
      <c r="B2" s="364"/>
      <c r="C2" s="364"/>
      <c r="D2" s="364"/>
      <c r="E2" s="364"/>
      <c r="F2" s="364"/>
      <c r="G2" s="364"/>
      <c r="H2" s="364"/>
      <c r="I2" s="364"/>
      <c r="J2" s="364"/>
      <c r="K2" s="364"/>
      <c r="L2" s="364"/>
      <c r="M2" s="364"/>
      <c r="N2" s="364"/>
      <c r="O2" s="364"/>
    </row>
    <row r="3" spans="1:15" ht="35" customHeight="1">
      <c r="A3" s="30" t="s">
        <v>853</v>
      </c>
      <c r="B3" s="31"/>
      <c r="C3" s="31"/>
      <c r="D3" s="31"/>
      <c r="E3" s="31"/>
      <c r="F3" s="31"/>
      <c r="G3" s="32"/>
      <c r="H3" s="32"/>
      <c r="I3" s="32"/>
      <c r="J3" s="32"/>
      <c r="K3" s="32"/>
      <c r="L3" s="32"/>
      <c r="M3" s="32"/>
      <c r="N3" s="32"/>
      <c r="O3" s="32"/>
    </row>
    <row r="4" spans="1:15">
      <c r="A4" s="22"/>
      <c r="B4" s="22"/>
      <c r="C4" s="22"/>
      <c r="D4" s="22"/>
      <c r="E4" s="22"/>
      <c r="F4" s="22"/>
    </row>
    <row r="5" spans="1:15" ht="15">
      <c r="A5" s="4" t="s">
        <v>259</v>
      </c>
      <c r="B5" s="33"/>
      <c r="C5" s="33"/>
      <c r="D5" s="33"/>
      <c r="E5" s="33"/>
      <c r="F5" s="33"/>
    </row>
    <row r="6" spans="1:15">
      <c r="A6" s="2" t="s">
        <v>854</v>
      </c>
      <c r="B6" s="34"/>
      <c r="C6" s="34"/>
      <c r="D6" s="34"/>
      <c r="E6" s="34"/>
      <c r="F6" s="34"/>
    </row>
    <row r="7" spans="1:15">
      <c r="A7" s="2" t="s">
        <v>855</v>
      </c>
      <c r="B7" s="34"/>
      <c r="C7" s="34"/>
      <c r="D7" s="34"/>
      <c r="E7" s="34"/>
      <c r="F7" s="34"/>
    </row>
    <row r="8" spans="1:15">
      <c r="A8" s="2" t="s">
        <v>856</v>
      </c>
      <c r="B8" s="34"/>
      <c r="C8" s="34"/>
      <c r="D8" s="34"/>
      <c r="E8" s="34"/>
      <c r="F8" s="34"/>
    </row>
    <row r="9" spans="1:15">
      <c r="A9" s="2" t="s">
        <v>857</v>
      </c>
      <c r="B9" s="34"/>
      <c r="C9" s="34"/>
      <c r="D9" s="34"/>
      <c r="E9" s="34"/>
      <c r="F9" s="34"/>
    </row>
    <row r="10" spans="1:15" ht="10" customHeight="1"/>
    <row r="11" spans="1:15" s="1" customFormat="1" ht="15.5">
      <c r="A11" s="4" t="s">
        <v>174</v>
      </c>
      <c r="B11" s="4"/>
      <c r="C11" s="4"/>
      <c r="D11" s="4"/>
      <c r="E11" s="4"/>
      <c r="F11" s="4"/>
    </row>
    <row r="12" spans="1:15">
      <c r="A12" s="2" t="s">
        <v>858</v>
      </c>
      <c r="B12" s="34"/>
      <c r="C12" s="34"/>
      <c r="D12" s="34"/>
      <c r="E12" s="34"/>
      <c r="F12" s="34"/>
      <c r="G12" s="35"/>
      <c r="H12" s="35"/>
      <c r="I12" s="35"/>
      <c r="J12" s="35"/>
      <c r="K12" s="35"/>
      <c r="L12" s="35"/>
    </row>
    <row r="13" spans="1:15">
      <c r="A13" s="2" t="s">
        <v>859</v>
      </c>
      <c r="B13" s="34"/>
      <c r="C13" s="34"/>
      <c r="D13" s="34"/>
      <c r="E13" s="34"/>
      <c r="F13" s="34"/>
      <c r="G13" s="35"/>
      <c r="H13" s="35"/>
      <c r="I13" s="35"/>
      <c r="J13" s="35"/>
      <c r="K13" s="35"/>
      <c r="L13" s="35"/>
    </row>
    <row r="14" spans="1:15" ht="10" customHeight="1"/>
    <row r="15" spans="1:15" ht="15">
      <c r="A15" s="4" t="s">
        <v>176</v>
      </c>
      <c r="B15" s="33"/>
      <c r="C15" s="33"/>
      <c r="D15" s="33"/>
      <c r="E15" s="33"/>
      <c r="F15" s="33"/>
    </row>
    <row r="16" spans="1:15">
      <c r="A16" s="36" t="s">
        <v>860</v>
      </c>
      <c r="B16" s="37"/>
      <c r="C16" s="37"/>
      <c r="D16" s="37"/>
      <c r="E16" s="37"/>
      <c r="F16" s="37"/>
    </row>
    <row r="17" spans="1:20">
      <c r="A17" s="36" t="s">
        <v>861</v>
      </c>
      <c r="B17" s="37"/>
      <c r="C17" s="37"/>
      <c r="D17" s="37"/>
      <c r="E17" s="37"/>
      <c r="F17" s="37"/>
    </row>
    <row r="18" spans="1:20">
      <c r="A18" s="36" t="s">
        <v>862</v>
      </c>
      <c r="B18" s="37"/>
      <c r="C18" s="37"/>
      <c r="D18" s="37"/>
      <c r="E18" s="37"/>
      <c r="F18" s="37"/>
    </row>
    <row r="19" spans="1:20">
      <c r="A19" s="36" t="s">
        <v>863</v>
      </c>
      <c r="B19" s="37"/>
      <c r="C19" s="37"/>
      <c r="D19" s="37"/>
      <c r="E19" s="37"/>
      <c r="F19" s="37"/>
    </row>
    <row r="20" spans="1:20" ht="10" customHeight="1"/>
    <row r="21" spans="1:20" ht="15">
      <c r="A21" s="4" t="s">
        <v>182</v>
      </c>
      <c r="B21" s="33"/>
      <c r="C21" s="33"/>
      <c r="D21" s="33"/>
      <c r="E21" s="33"/>
      <c r="F21" s="33"/>
    </row>
    <row r="22" spans="1:20" ht="10" customHeight="1"/>
    <row r="23" spans="1:20" ht="42" customHeight="1">
      <c r="A23" s="193" t="s">
        <v>183</v>
      </c>
      <c r="B23" s="193"/>
      <c r="C23" s="193" t="s">
        <v>184</v>
      </c>
      <c r="D23" s="193"/>
      <c r="E23" s="193"/>
      <c r="F23" s="193"/>
      <c r="G23" s="193" t="s">
        <v>186</v>
      </c>
      <c r="H23" s="193"/>
      <c r="I23" s="193" t="s">
        <v>187</v>
      </c>
      <c r="J23" s="193"/>
      <c r="K23" s="193" t="s">
        <v>188</v>
      </c>
      <c r="L23" s="193" t="s">
        <v>189</v>
      </c>
      <c r="M23" s="193" t="s">
        <v>190</v>
      </c>
      <c r="N23" s="193"/>
      <c r="O23" s="193" t="s">
        <v>191</v>
      </c>
    </row>
    <row r="24" spans="1:20" ht="30" customHeight="1">
      <c r="A24" s="193"/>
      <c r="B24" s="193"/>
      <c r="C24" s="193" t="s">
        <v>240</v>
      </c>
      <c r="D24" s="193"/>
      <c r="E24" s="193"/>
      <c r="F24" s="193"/>
      <c r="G24" s="193"/>
      <c r="H24" s="193"/>
      <c r="I24" s="193"/>
      <c r="J24" s="193"/>
      <c r="K24" s="193"/>
      <c r="L24" s="193"/>
      <c r="M24" s="193"/>
      <c r="N24" s="193"/>
      <c r="O24" s="193"/>
    </row>
    <row r="25" spans="1:20">
      <c r="A25" s="38" t="s">
        <v>192</v>
      </c>
      <c r="B25" s="38" t="s">
        <v>193</v>
      </c>
      <c r="C25" s="193" t="s">
        <v>194</v>
      </c>
      <c r="D25" s="193"/>
      <c r="E25" s="193" t="s">
        <v>196</v>
      </c>
      <c r="F25" s="365"/>
      <c r="G25" s="193" t="s">
        <v>196</v>
      </c>
      <c r="H25" s="193"/>
      <c r="I25" s="193" t="s">
        <v>196</v>
      </c>
      <c r="J25" s="193"/>
      <c r="K25" s="38" t="s">
        <v>196</v>
      </c>
      <c r="L25" s="38" t="s">
        <v>196</v>
      </c>
      <c r="M25" s="193" t="s">
        <v>197</v>
      </c>
      <c r="N25" s="193"/>
      <c r="O25" s="38" t="s">
        <v>198</v>
      </c>
      <c r="Q25" s="135" t="s">
        <v>1289</v>
      </c>
      <c r="R25" s="135" t="s">
        <v>1290</v>
      </c>
      <c r="S25" s="135"/>
      <c r="T25" s="135" t="s">
        <v>1291</v>
      </c>
    </row>
    <row r="26" spans="1:20" ht="20" customHeight="1">
      <c r="A26" s="41" t="s">
        <v>870</v>
      </c>
      <c r="B26" s="41">
        <v>0.5</v>
      </c>
      <c r="C26" s="360">
        <v>7</v>
      </c>
      <c r="D26" s="360"/>
      <c r="E26" s="361">
        <v>0.3</v>
      </c>
      <c r="F26" s="361"/>
      <c r="G26" s="361">
        <v>0.9</v>
      </c>
      <c r="H26" s="361"/>
      <c r="I26" s="361">
        <v>0.8</v>
      </c>
      <c r="J26" s="361"/>
      <c r="K26" s="41">
        <v>1.5</v>
      </c>
      <c r="L26" s="45">
        <v>12.7</v>
      </c>
      <c r="M26" s="361">
        <v>36</v>
      </c>
      <c r="N26" s="361"/>
      <c r="O26" s="150" t="s">
        <v>344</v>
      </c>
      <c r="Q26" s="2">
        <f>G26+I26*2</f>
        <v>2.5</v>
      </c>
      <c r="R26" s="2">
        <f>Q26*3.5+2*0.3</f>
        <v>9.35</v>
      </c>
      <c r="S26" s="2">
        <f>R26*0.035+1</f>
        <v>1.32725</v>
      </c>
      <c r="T26" s="2">
        <f>R26+K26*2</f>
        <v>12.35</v>
      </c>
    </row>
    <row r="27" spans="1:20" ht="20" customHeight="1">
      <c r="A27" s="39" t="s">
        <v>870</v>
      </c>
      <c r="B27" s="39">
        <v>0.75</v>
      </c>
      <c r="C27" s="358">
        <v>7</v>
      </c>
      <c r="D27" s="358"/>
      <c r="E27" s="358">
        <v>0.37</v>
      </c>
      <c r="F27" s="358"/>
      <c r="G27" s="358">
        <v>1.1100000000000001</v>
      </c>
      <c r="H27" s="358"/>
      <c r="I27" s="359">
        <v>0.8</v>
      </c>
      <c r="J27" s="359"/>
      <c r="K27" s="39">
        <v>1.5</v>
      </c>
      <c r="L27" s="46">
        <v>13.4</v>
      </c>
      <c r="M27" s="359">
        <v>24.5</v>
      </c>
      <c r="N27" s="359"/>
      <c r="O27" s="151" t="s">
        <v>1323</v>
      </c>
      <c r="Q27" s="2">
        <f t="shared" ref="Q27:Q68" si="0">G27+I27*2</f>
        <v>2.71</v>
      </c>
      <c r="R27" s="2">
        <f t="shared" ref="R27:R31" si="1">Q27*3.5+2*0.3</f>
        <v>10.084999999999999</v>
      </c>
      <c r="S27" s="2">
        <f t="shared" ref="S27:S68" si="2">R27*0.035+1</f>
        <v>1.352975</v>
      </c>
      <c r="T27" s="2">
        <f t="shared" ref="T27:T68" si="3">R27+K27*2</f>
        <v>13.084999999999999</v>
      </c>
    </row>
    <row r="28" spans="1:20" ht="20" customHeight="1">
      <c r="A28" s="41" t="s">
        <v>870</v>
      </c>
      <c r="B28" s="45">
        <v>1</v>
      </c>
      <c r="C28" s="360">
        <v>7</v>
      </c>
      <c r="D28" s="360"/>
      <c r="E28" s="361">
        <v>0.43</v>
      </c>
      <c r="F28" s="361"/>
      <c r="G28" s="361">
        <v>1.26</v>
      </c>
      <c r="H28" s="361"/>
      <c r="I28" s="361">
        <v>0.8</v>
      </c>
      <c r="J28" s="361"/>
      <c r="K28" s="41">
        <v>1.5</v>
      </c>
      <c r="L28" s="45">
        <v>14</v>
      </c>
      <c r="M28" s="361">
        <v>18.100000000000001</v>
      </c>
      <c r="N28" s="361"/>
      <c r="O28" s="150" t="s">
        <v>1324</v>
      </c>
      <c r="Q28" s="2">
        <f t="shared" si="0"/>
        <v>2.8600000000000003</v>
      </c>
      <c r="R28" s="2">
        <f t="shared" si="1"/>
        <v>10.610000000000001</v>
      </c>
      <c r="S28" s="2">
        <f t="shared" si="2"/>
        <v>1.3713500000000001</v>
      </c>
      <c r="T28" s="2">
        <f t="shared" si="3"/>
        <v>13.610000000000001</v>
      </c>
    </row>
    <row r="29" spans="1:20" ht="20" customHeight="1">
      <c r="A29" s="39" t="s">
        <v>870</v>
      </c>
      <c r="B29" s="39">
        <v>1.5</v>
      </c>
      <c r="C29" s="358">
        <v>7</v>
      </c>
      <c r="D29" s="358"/>
      <c r="E29" s="358">
        <v>0.52</v>
      </c>
      <c r="F29" s="358"/>
      <c r="G29" s="358">
        <v>1.56</v>
      </c>
      <c r="H29" s="358"/>
      <c r="I29" s="359">
        <v>0.8</v>
      </c>
      <c r="J29" s="359"/>
      <c r="K29" s="39">
        <v>1.5</v>
      </c>
      <c r="L29" s="46">
        <v>15</v>
      </c>
      <c r="M29" s="359">
        <v>12.1</v>
      </c>
      <c r="N29" s="359"/>
      <c r="O29" s="151" t="s">
        <v>404</v>
      </c>
      <c r="Q29" s="2">
        <f t="shared" si="0"/>
        <v>3.16</v>
      </c>
      <c r="R29" s="2">
        <f t="shared" si="1"/>
        <v>11.66</v>
      </c>
      <c r="S29" s="2">
        <f t="shared" si="2"/>
        <v>1.4081000000000001</v>
      </c>
      <c r="T29" s="2">
        <f t="shared" si="3"/>
        <v>14.66</v>
      </c>
    </row>
    <row r="30" spans="1:20" ht="20" customHeight="1">
      <c r="A30" s="41" t="s">
        <v>870</v>
      </c>
      <c r="B30" s="41">
        <v>2.5</v>
      </c>
      <c r="C30" s="360">
        <v>7</v>
      </c>
      <c r="D30" s="360"/>
      <c r="E30" s="361">
        <v>0.67</v>
      </c>
      <c r="F30" s="361"/>
      <c r="G30" s="361">
        <v>2.0099999999999998</v>
      </c>
      <c r="H30" s="361"/>
      <c r="I30" s="361">
        <v>0.8</v>
      </c>
      <c r="J30" s="361"/>
      <c r="K30" s="41">
        <v>1.5</v>
      </c>
      <c r="L30" s="45">
        <v>16.600000000000001</v>
      </c>
      <c r="M30" s="361">
        <v>7.41</v>
      </c>
      <c r="N30" s="361"/>
      <c r="O30" s="150" t="s">
        <v>1325</v>
      </c>
      <c r="Q30" s="2">
        <f t="shared" si="0"/>
        <v>3.61</v>
      </c>
      <c r="R30" s="2">
        <f t="shared" si="1"/>
        <v>13.234999999999999</v>
      </c>
      <c r="S30" s="2">
        <f t="shared" si="2"/>
        <v>1.463225</v>
      </c>
      <c r="T30" s="2">
        <f t="shared" si="3"/>
        <v>16.234999999999999</v>
      </c>
    </row>
    <row r="31" spans="1:20" ht="20" customHeight="1">
      <c r="A31" s="39" t="s">
        <v>870</v>
      </c>
      <c r="B31" s="46">
        <v>4</v>
      </c>
      <c r="C31" s="358">
        <v>7</v>
      </c>
      <c r="D31" s="358"/>
      <c r="E31" s="358">
        <v>0.85</v>
      </c>
      <c r="F31" s="358"/>
      <c r="G31" s="358">
        <v>2.56</v>
      </c>
      <c r="H31" s="358"/>
      <c r="I31" s="359">
        <v>1</v>
      </c>
      <c r="J31" s="359"/>
      <c r="K31" s="39">
        <v>1.5</v>
      </c>
      <c r="L31" s="46">
        <v>19.899999999999999</v>
      </c>
      <c r="M31" s="359">
        <v>4.6100000000000003</v>
      </c>
      <c r="N31" s="359"/>
      <c r="O31" s="151" t="s">
        <v>476</v>
      </c>
      <c r="Q31" s="2">
        <f t="shared" si="0"/>
        <v>4.5600000000000005</v>
      </c>
      <c r="R31" s="2">
        <f t="shared" si="1"/>
        <v>16.560000000000002</v>
      </c>
      <c r="S31" s="2">
        <f t="shared" si="2"/>
        <v>1.5796000000000001</v>
      </c>
      <c r="T31" s="2">
        <f t="shared" si="3"/>
        <v>19.560000000000002</v>
      </c>
    </row>
    <row r="32" spans="1:20" ht="20" customHeight="1">
      <c r="A32" s="39"/>
      <c r="B32" s="46"/>
      <c r="C32" s="39"/>
      <c r="D32" s="39"/>
      <c r="E32" s="39"/>
      <c r="F32" s="39"/>
      <c r="G32" s="39"/>
      <c r="H32" s="39"/>
      <c r="I32" s="48"/>
      <c r="J32" s="48"/>
      <c r="K32" s="39"/>
      <c r="L32" s="48"/>
      <c r="M32" s="48"/>
      <c r="N32" s="48"/>
      <c r="O32" s="43"/>
    </row>
    <row r="33" spans="1:20" ht="20" customHeight="1">
      <c r="A33" s="41" t="s">
        <v>871</v>
      </c>
      <c r="B33" s="41">
        <v>0.5</v>
      </c>
      <c r="C33" s="360">
        <v>7</v>
      </c>
      <c r="D33" s="360"/>
      <c r="E33" s="361">
        <v>0.3</v>
      </c>
      <c r="F33" s="361"/>
      <c r="G33" s="361">
        <v>0.9</v>
      </c>
      <c r="H33" s="361"/>
      <c r="I33" s="361">
        <v>0.8</v>
      </c>
      <c r="J33" s="361"/>
      <c r="K33" s="41">
        <v>1.5</v>
      </c>
      <c r="L33" s="45">
        <v>14.5</v>
      </c>
      <c r="M33" s="361">
        <v>36</v>
      </c>
      <c r="N33" s="361"/>
      <c r="O33" s="150" t="s">
        <v>1330</v>
      </c>
      <c r="Q33" s="2">
        <f t="shared" si="0"/>
        <v>2.5</v>
      </c>
      <c r="R33" s="152">
        <f>(Q33*2.16+0.2*2)+Q33*2+0.2*2</f>
        <v>11.200000000000001</v>
      </c>
      <c r="S33" s="2">
        <f t="shared" si="2"/>
        <v>1.3920000000000001</v>
      </c>
      <c r="T33" s="130">
        <f t="shared" si="3"/>
        <v>14.200000000000001</v>
      </c>
    </row>
    <row r="34" spans="1:20" ht="20" customHeight="1">
      <c r="A34" s="39" t="s">
        <v>871</v>
      </c>
      <c r="B34" s="39">
        <v>0.75</v>
      </c>
      <c r="C34" s="358">
        <v>7</v>
      </c>
      <c r="D34" s="358"/>
      <c r="E34" s="358">
        <v>0.37</v>
      </c>
      <c r="F34" s="358"/>
      <c r="G34" s="358">
        <v>1.1100000000000001</v>
      </c>
      <c r="H34" s="358"/>
      <c r="I34" s="359">
        <v>0.8</v>
      </c>
      <c r="J34" s="359"/>
      <c r="K34" s="39">
        <v>1.5</v>
      </c>
      <c r="L34" s="46">
        <v>15.4</v>
      </c>
      <c r="M34" s="359">
        <v>24.5</v>
      </c>
      <c r="N34" s="359"/>
      <c r="O34" s="151" t="s">
        <v>1324</v>
      </c>
      <c r="Q34" s="2">
        <f t="shared" si="0"/>
        <v>2.71</v>
      </c>
      <c r="R34" s="152">
        <f t="shared" ref="R34:R38" si="4">(Q34*2.16+0.2*2)+Q34*2+0.2*2</f>
        <v>12.073600000000001</v>
      </c>
      <c r="S34" s="2">
        <f t="shared" si="2"/>
        <v>1.4225760000000001</v>
      </c>
      <c r="T34" s="2">
        <f t="shared" si="3"/>
        <v>15.073600000000001</v>
      </c>
    </row>
    <row r="35" spans="1:20" ht="20" customHeight="1">
      <c r="A35" s="41" t="s">
        <v>871</v>
      </c>
      <c r="B35" s="45">
        <v>1</v>
      </c>
      <c r="C35" s="360">
        <v>7</v>
      </c>
      <c r="D35" s="360"/>
      <c r="E35" s="361">
        <v>0.43</v>
      </c>
      <c r="F35" s="361"/>
      <c r="G35" s="361">
        <v>1.26</v>
      </c>
      <c r="H35" s="361"/>
      <c r="I35" s="361">
        <v>0.8</v>
      </c>
      <c r="J35" s="361"/>
      <c r="K35" s="41">
        <v>1.5</v>
      </c>
      <c r="L35" s="45">
        <v>16.2</v>
      </c>
      <c r="M35" s="361">
        <v>18.100000000000001</v>
      </c>
      <c r="N35" s="361"/>
      <c r="O35" s="150" t="s">
        <v>1180</v>
      </c>
      <c r="Q35" s="2">
        <f t="shared" si="0"/>
        <v>2.8600000000000003</v>
      </c>
      <c r="R35" s="152">
        <f t="shared" si="4"/>
        <v>12.697600000000003</v>
      </c>
      <c r="S35" s="2">
        <f t="shared" si="2"/>
        <v>1.4444160000000001</v>
      </c>
      <c r="T35" s="2">
        <f t="shared" si="3"/>
        <v>15.697600000000003</v>
      </c>
    </row>
    <row r="36" spans="1:20" ht="20" customHeight="1">
      <c r="A36" s="39" t="s">
        <v>871</v>
      </c>
      <c r="B36" s="39">
        <v>1.5</v>
      </c>
      <c r="C36" s="358">
        <v>7</v>
      </c>
      <c r="D36" s="358"/>
      <c r="E36" s="358">
        <v>0.52</v>
      </c>
      <c r="F36" s="358"/>
      <c r="G36" s="358">
        <v>1.56</v>
      </c>
      <c r="H36" s="358"/>
      <c r="I36" s="359">
        <v>0.8</v>
      </c>
      <c r="J36" s="359"/>
      <c r="K36" s="39">
        <v>1.5</v>
      </c>
      <c r="L36" s="46">
        <v>17.3</v>
      </c>
      <c r="M36" s="359">
        <v>12.1</v>
      </c>
      <c r="N36" s="359"/>
      <c r="O36" s="151" t="s">
        <v>1322</v>
      </c>
      <c r="Q36" s="2">
        <f t="shared" si="0"/>
        <v>3.16</v>
      </c>
      <c r="R36" s="152">
        <f t="shared" si="4"/>
        <v>13.945600000000001</v>
      </c>
      <c r="S36" s="2">
        <f t="shared" si="2"/>
        <v>1.4880960000000001</v>
      </c>
      <c r="T36" s="2">
        <f t="shared" si="3"/>
        <v>16.945599999999999</v>
      </c>
    </row>
    <row r="37" spans="1:20" ht="20" customHeight="1">
      <c r="A37" s="41" t="s">
        <v>871</v>
      </c>
      <c r="B37" s="41">
        <v>2.5</v>
      </c>
      <c r="C37" s="360">
        <v>7</v>
      </c>
      <c r="D37" s="360"/>
      <c r="E37" s="361">
        <v>0.67</v>
      </c>
      <c r="F37" s="361"/>
      <c r="G37" s="361">
        <v>2.0099999999999998</v>
      </c>
      <c r="H37" s="361"/>
      <c r="I37" s="361">
        <v>0.8</v>
      </c>
      <c r="J37" s="361"/>
      <c r="K37" s="41">
        <v>1.5</v>
      </c>
      <c r="L37" s="45">
        <v>19.2</v>
      </c>
      <c r="M37" s="361">
        <v>7.41</v>
      </c>
      <c r="N37" s="361"/>
      <c r="O37" s="150" t="s">
        <v>335</v>
      </c>
      <c r="Q37" s="2">
        <f t="shared" si="0"/>
        <v>3.61</v>
      </c>
      <c r="R37" s="152">
        <f t="shared" si="4"/>
        <v>15.817600000000001</v>
      </c>
      <c r="S37" s="2">
        <f t="shared" si="2"/>
        <v>1.5536160000000001</v>
      </c>
      <c r="T37" s="2">
        <f t="shared" si="3"/>
        <v>18.817599999999999</v>
      </c>
    </row>
    <row r="38" spans="1:20" ht="20" customHeight="1">
      <c r="A38" s="39" t="s">
        <v>871</v>
      </c>
      <c r="B38" s="46">
        <v>4</v>
      </c>
      <c r="C38" s="358">
        <v>7</v>
      </c>
      <c r="D38" s="358"/>
      <c r="E38" s="358">
        <v>0.85</v>
      </c>
      <c r="F38" s="358"/>
      <c r="G38" s="358">
        <v>2.56</v>
      </c>
      <c r="H38" s="358"/>
      <c r="I38" s="359">
        <v>1</v>
      </c>
      <c r="J38" s="359"/>
      <c r="K38" s="39">
        <v>1.5</v>
      </c>
      <c r="L38" s="46">
        <v>23</v>
      </c>
      <c r="M38" s="359">
        <v>4.6100000000000003</v>
      </c>
      <c r="N38" s="359"/>
      <c r="O38" s="151" t="s">
        <v>1331</v>
      </c>
      <c r="Q38" s="2">
        <f t="shared" si="0"/>
        <v>4.5600000000000005</v>
      </c>
      <c r="R38" s="152">
        <f t="shared" si="4"/>
        <v>19.769600000000004</v>
      </c>
      <c r="S38" s="2">
        <f t="shared" si="2"/>
        <v>1.6919360000000001</v>
      </c>
      <c r="T38" s="2">
        <f t="shared" si="3"/>
        <v>22.769600000000004</v>
      </c>
    </row>
    <row r="39" spans="1:20" ht="20" customHeight="1">
      <c r="A39" s="39"/>
      <c r="B39" s="46"/>
      <c r="C39" s="39"/>
      <c r="D39" s="39"/>
      <c r="E39" s="39"/>
      <c r="F39" s="39"/>
      <c r="G39" s="39"/>
      <c r="H39" s="39"/>
      <c r="I39" s="48"/>
      <c r="J39" s="48"/>
      <c r="K39" s="39"/>
      <c r="L39" s="48"/>
      <c r="M39" s="48"/>
      <c r="N39" s="48"/>
      <c r="O39" s="43"/>
      <c r="R39" s="144"/>
    </row>
    <row r="40" spans="1:20" ht="20" customHeight="1">
      <c r="A40" s="41" t="s">
        <v>872</v>
      </c>
      <c r="B40" s="41">
        <v>0.5</v>
      </c>
      <c r="C40" s="360">
        <v>7</v>
      </c>
      <c r="D40" s="360"/>
      <c r="E40" s="361">
        <v>0.3</v>
      </c>
      <c r="F40" s="361"/>
      <c r="G40" s="361">
        <v>0.9</v>
      </c>
      <c r="H40" s="361"/>
      <c r="I40" s="361">
        <v>0.8</v>
      </c>
      <c r="J40" s="361"/>
      <c r="K40" s="41">
        <v>1.5</v>
      </c>
      <c r="L40" s="45">
        <v>14</v>
      </c>
      <c r="M40" s="361">
        <v>36</v>
      </c>
      <c r="N40" s="361"/>
      <c r="O40" s="150" t="s">
        <v>1323</v>
      </c>
      <c r="Q40" s="2">
        <f t="shared" si="0"/>
        <v>2.5</v>
      </c>
      <c r="R40" s="137">
        <f t="shared" ref="R40:R44" si="5">(Q40*2+0.3*2)+Q40*2</f>
        <v>10.6</v>
      </c>
      <c r="S40" s="2">
        <f t="shared" si="2"/>
        <v>1.371</v>
      </c>
      <c r="T40" s="2">
        <f t="shared" si="3"/>
        <v>13.6</v>
      </c>
    </row>
    <row r="41" spans="1:20" ht="20" customHeight="1">
      <c r="A41" s="39" t="s">
        <v>872</v>
      </c>
      <c r="B41" s="39">
        <v>0.75</v>
      </c>
      <c r="C41" s="358">
        <v>7</v>
      </c>
      <c r="D41" s="358"/>
      <c r="E41" s="358">
        <v>0.37</v>
      </c>
      <c r="F41" s="358"/>
      <c r="G41" s="358">
        <v>1.1100000000000001</v>
      </c>
      <c r="H41" s="358"/>
      <c r="I41" s="359">
        <v>0.8</v>
      </c>
      <c r="J41" s="359"/>
      <c r="K41" s="39">
        <v>1.5</v>
      </c>
      <c r="L41" s="46">
        <v>14.8</v>
      </c>
      <c r="M41" s="359">
        <v>24.5</v>
      </c>
      <c r="N41" s="359"/>
      <c r="O41" s="151" t="s">
        <v>1332</v>
      </c>
      <c r="Q41" s="2">
        <f t="shared" si="0"/>
        <v>2.71</v>
      </c>
      <c r="R41" s="2">
        <f t="shared" si="5"/>
        <v>11.44</v>
      </c>
      <c r="S41" s="2">
        <f t="shared" si="2"/>
        <v>1.4004000000000001</v>
      </c>
      <c r="T41" s="2">
        <f t="shared" si="3"/>
        <v>14.44</v>
      </c>
    </row>
    <row r="42" spans="1:20" ht="20" customHeight="1">
      <c r="A42" s="41" t="s">
        <v>872</v>
      </c>
      <c r="B42" s="45">
        <v>1</v>
      </c>
      <c r="C42" s="360">
        <v>7</v>
      </c>
      <c r="D42" s="360"/>
      <c r="E42" s="361">
        <v>0.43</v>
      </c>
      <c r="F42" s="361"/>
      <c r="G42" s="361">
        <v>1.26</v>
      </c>
      <c r="H42" s="361"/>
      <c r="I42" s="361">
        <v>0.8</v>
      </c>
      <c r="J42" s="361"/>
      <c r="K42" s="41">
        <v>1.5</v>
      </c>
      <c r="L42" s="45">
        <v>15.5</v>
      </c>
      <c r="M42" s="361">
        <v>18.100000000000001</v>
      </c>
      <c r="N42" s="361"/>
      <c r="O42" s="150" t="s">
        <v>1333</v>
      </c>
      <c r="Q42" s="2">
        <f t="shared" si="0"/>
        <v>2.8600000000000003</v>
      </c>
      <c r="R42" s="2">
        <f t="shared" si="5"/>
        <v>12.040000000000001</v>
      </c>
      <c r="S42" s="2">
        <f t="shared" si="2"/>
        <v>1.4214</v>
      </c>
      <c r="T42" s="2">
        <f t="shared" si="3"/>
        <v>15.040000000000001</v>
      </c>
    </row>
    <row r="43" spans="1:20" ht="20" customHeight="1">
      <c r="A43" s="39" t="s">
        <v>872</v>
      </c>
      <c r="B43" s="39">
        <v>1.5</v>
      </c>
      <c r="C43" s="358">
        <v>7</v>
      </c>
      <c r="D43" s="358"/>
      <c r="E43" s="358">
        <v>0.52</v>
      </c>
      <c r="F43" s="358"/>
      <c r="G43" s="358">
        <v>1.56</v>
      </c>
      <c r="H43" s="358"/>
      <c r="I43" s="359">
        <v>0.8</v>
      </c>
      <c r="J43" s="359"/>
      <c r="K43" s="39">
        <v>1.5</v>
      </c>
      <c r="L43" s="46">
        <v>16.600000000000001</v>
      </c>
      <c r="M43" s="359">
        <v>12.1</v>
      </c>
      <c r="N43" s="359"/>
      <c r="O43" s="151" t="s">
        <v>1334</v>
      </c>
      <c r="Q43" s="2">
        <f t="shared" si="0"/>
        <v>3.16</v>
      </c>
      <c r="R43" s="2">
        <f t="shared" si="5"/>
        <v>13.24</v>
      </c>
      <c r="S43" s="2">
        <f t="shared" si="2"/>
        <v>1.4634</v>
      </c>
      <c r="T43" s="2">
        <f t="shared" si="3"/>
        <v>16.240000000000002</v>
      </c>
    </row>
    <row r="44" spans="1:20" ht="20" customHeight="1">
      <c r="A44" s="41" t="s">
        <v>872</v>
      </c>
      <c r="B44" s="41">
        <v>2.5</v>
      </c>
      <c r="C44" s="360">
        <v>7</v>
      </c>
      <c r="D44" s="360"/>
      <c r="E44" s="361">
        <v>0.67</v>
      </c>
      <c r="F44" s="361"/>
      <c r="G44" s="361">
        <v>2.0099999999999998</v>
      </c>
      <c r="H44" s="361"/>
      <c r="I44" s="361">
        <v>0.8</v>
      </c>
      <c r="J44" s="361"/>
      <c r="K44" s="41">
        <v>1.5</v>
      </c>
      <c r="L44" s="45">
        <v>18.5</v>
      </c>
      <c r="M44" s="361">
        <v>7.41</v>
      </c>
      <c r="N44" s="361"/>
      <c r="O44" s="150" t="s">
        <v>1335</v>
      </c>
      <c r="Q44" s="2">
        <f t="shared" si="0"/>
        <v>3.61</v>
      </c>
      <c r="R44" s="2">
        <f t="shared" si="5"/>
        <v>15.04</v>
      </c>
      <c r="S44" s="2">
        <f t="shared" si="2"/>
        <v>1.5264</v>
      </c>
      <c r="T44" s="2">
        <f t="shared" si="3"/>
        <v>18.04</v>
      </c>
    </row>
    <row r="45" spans="1:20" ht="20" customHeight="1">
      <c r="A45" s="41"/>
      <c r="B45" s="41"/>
      <c r="C45" s="41"/>
      <c r="D45" s="41"/>
      <c r="E45" s="47"/>
      <c r="F45" s="47"/>
      <c r="G45" s="47"/>
      <c r="H45" s="47"/>
      <c r="I45" s="47"/>
      <c r="J45" s="47"/>
      <c r="K45" s="41"/>
      <c r="L45" s="45"/>
      <c r="M45" s="47"/>
      <c r="N45" s="47"/>
      <c r="O45" s="44"/>
    </row>
    <row r="46" spans="1:20" ht="20" customHeight="1">
      <c r="A46" s="39" t="s">
        <v>873</v>
      </c>
      <c r="B46" s="39">
        <v>0.5</v>
      </c>
      <c r="C46" s="358">
        <v>7</v>
      </c>
      <c r="D46" s="358"/>
      <c r="E46" s="358">
        <v>0.3</v>
      </c>
      <c r="F46" s="358"/>
      <c r="G46" s="358">
        <v>0.9</v>
      </c>
      <c r="H46" s="358"/>
      <c r="I46" s="359">
        <v>0.8</v>
      </c>
      <c r="J46" s="359"/>
      <c r="K46" s="39">
        <v>1.5</v>
      </c>
      <c r="L46" s="46">
        <v>14.5</v>
      </c>
      <c r="M46" s="359">
        <v>36</v>
      </c>
      <c r="N46" s="359"/>
      <c r="O46" s="151" t="s">
        <v>1336</v>
      </c>
      <c r="Q46" s="2">
        <f t="shared" si="0"/>
        <v>2.5</v>
      </c>
      <c r="R46" s="2">
        <f>(Q46*2.16+0.2*2)+Q46*2+2*0.2</f>
        <v>11.200000000000001</v>
      </c>
      <c r="S46" s="2">
        <f t="shared" si="2"/>
        <v>1.3920000000000001</v>
      </c>
      <c r="T46" s="2">
        <f t="shared" si="3"/>
        <v>14.200000000000001</v>
      </c>
    </row>
    <row r="47" spans="1:20" ht="20" customHeight="1">
      <c r="A47" s="41" t="s">
        <v>873</v>
      </c>
      <c r="B47" s="41">
        <v>0.75</v>
      </c>
      <c r="C47" s="360">
        <v>7</v>
      </c>
      <c r="D47" s="360"/>
      <c r="E47" s="361">
        <v>0.37</v>
      </c>
      <c r="F47" s="361"/>
      <c r="G47" s="361">
        <v>1.1100000000000001</v>
      </c>
      <c r="H47" s="361"/>
      <c r="I47" s="361">
        <v>0.8</v>
      </c>
      <c r="J47" s="361"/>
      <c r="K47" s="41">
        <v>1.5</v>
      </c>
      <c r="L47" s="45">
        <v>15.5</v>
      </c>
      <c r="M47" s="361">
        <v>24.5</v>
      </c>
      <c r="N47" s="361"/>
      <c r="O47" s="150" t="s">
        <v>1333</v>
      </c>
      <c r="Q47" s="2">
        <f t="shared" si="0"/>
        <v>2.71</v>
      </c>
      <c r="R47" s="2">
        <f t="shared" ref="R47:R49" si="6">(Q47*2.16+0.2*2)+Q47*2+2*0.2</f>
        <v>12.073600000000001</v>
      </c>
      <c r="S47" s="2">
        <f t="shared" si="2"/>
        <v>1.4225760000000001</v>
      </c>
      <c r="T47" s="2">
        <f t="shared" si="3"/>
        <v>15.073600000000001</v>
      </c>
    </row>
    <row r="48" spans="1:20" ht="20" customHeight="1">
      <c r="A48" s="39" t="s">
        <v>873</v>
      </c>
      <c r="B48" s="46">
        <v>1</v>
      </c>
      <c r="C48" s="358">
        <v>7</v>
      </c>
      <c r="D48" s="358"/>
      <c r="E48" s="358">
        <v>0.43</v>
      </c>
      <c r="F48" s="358"/>
      <c r="G48" s="358">
        <v>1.26</v>
      </c>
      <c r="H48" s="358"/>
      <c r="I48" s="359">
        <v>0.8</v>
      </c>
      <c r="J48" s="359"/>
      <c r="K48" s="39">
        <v>1.5</v>
      </c>
      <c r="L48" s="46">
        <v>16.2</v>
      </c>
      <c r="M48" s="359">
        <v>18.100000000000001</v>
      </c>
      <c r="N48" s="359"/>
      <c r="O48" s="151" t="s">
        <v>1314</v>
      </c>
      <c r="Q48" s="2">
        <f t="shared" si="0"/>
        <v>2.8600000000000003</v>
      </c>
      <c r="R48" s="2">
        <f t="shared" si="6"/>
        <v>12.697600000000003</v>
      </c>
      <c r="S48" s="2">
        <f t="shared" si="2"/>
        <v>1.4444160000000001</v>
      </c>
      <c r="T48" s="2">
        <f t="shared" si="3"/>
        <v>15.697600000000003</v>
      </c>
    </row>
    <row r="49" spans="1:20" ht="20" customHeight="1">
      <c r="A49" s="41" t="s">
        <v>873</v>
      </c>
      <c r="B49" s="41">
        <v>1.5</v>
      </c>
      <c r="C49" s="360">
        <v>7</v>
      </c>
      <c r="D49" s="360"/>
      <c r="E49" s="361">
        <v>0.52</v>
      </c>
      <c r="F49" s="361"/>
      <c r="G49" s="361">
        <v>1.56</v>
      </c>
      <c r="H49" s="361"/>
      <c r="I49" s="361">
        <v>0.8</v>
      </c>
      <c r="J49" s="361"/>
      <c r="K49" s="41">
        <v>1.5</v>
      </c>
      <c r="L49" s="45">
        <v>17.5</v>
      </c>
      <c r="M49" s="361">
        <v>12.1</v>
      </c>
      <c r="N49" s="361"/>
      <c r="O49" s="150" t="s">
        <v>428</v>
      </c>
      <c r="Q49" s="2">
        <f t="shared" si="0"/>
        <v>3.16</v>
      </c>
      <c r="R49" s="2">
        <f t="shared" si="6"/>
        <v>13.945600000000001</v>
      </c>
      <c r="S49" s="2">
        <f t="shared" si="2"/>
        <v>1.4880960000000001</v>
      </c>
      <c r="T49" s="2">
        <f t="shared" si="3"/>
        <v>16.945599999999999</v>
      </c>
    </row>
    <row r="50" spans="1:20" ht="20" customHeight="1">
      <c r="A50" s="39" t="s">
        <v>873</v>
      </c>
      <c r="B50" s="39">
        <v>2.5</v>
      </c>
      <c r="C50" s="358">
        <v>7</v>
      </c>
      <c r="D50" s="358"/>
      <c r="E50" s="358">
        <v>0.67</v>
      </c>
      <c r="F50" s="358"/>
      <c r="G50" s="358">
        <v>2.0099999999999998</v>
      </c>
      <c r="H50" s="358"/>
      <c r="I50" s="359">
        <v>0.8</v>
      </c>
      <c r="J50" s="359"/>
      <c r="K50" s="39">
        <v>1.5</v>
      </c>
      <c r="L50" s="46">
        <v>19.2</v>
      </c>
      <c r="M50" s="359">
        <v>7.41</v>
      </c>
      <c r="N50" s="359"/>
      <c r="O50" s="151" t="s">
        <v>1337</v>
      </c>
      <c r="Q50" s="2">
        <f t="shared" si="0"/>
        <v>3.61</v>
      </c>
      <c r="R50" s="2">
        <f>(Q50*2.16+0.2*2)+Q50*2+2*0.2</f>
        <v>15.817600000000001</v>
      </c>
      <c r="S50" s="2">
        <f t="shared" si="2"/>
        <v>1.5536160000000001</v>
      </c>
      <c r="T50" s="2">
        <f t="shared" si="3"/>
        <v>18.817599999999999</v>
      </c>
    </row>
    <row r="51" spans="1:20" ht="20" customHeight="1">
      <c r="A51" s="39"/>
      <c r="B51" s="39"/>
      <c r="C51" s="39"/>
      <c r="D51" s="39"/>
      <c r="E51" s="39"/>
      <c r="F51" s="39"/>
      <c r="G51" s="39"/>
      <c r="H51" s="39"/>
      <c r="I51" s="48"/>
      <c r="J51" s="48"/>
      <c r="K51" s="39"/>
      <c r="L51" s="46"/>
      <c r="M51" s="48"/>
      <c r="N51" s="48"/>
      <c r="O51" s="43"/>
    </row>
    <row r="52" spans="1:20" ht="20" customHeight="1">
      <c r="A52" s="41" t="s">
        <v>874</v>
      </c>
      <c r="B52" s="41">
        <v>0.5</v>
      </c>
      <c r="C52" s="360">
        <v>7</v>
      </c>
      <c r="D52" s="360"/>
      <c r="E52" s="361">
        <v>0.3</v>
      </c>
      <c r="F52" s="361"/>
      <c r="G52" s="361">
        <v>0.9</v>
      </c>
      <c r="H52" s="361"/>
      <c r="I52" s="361">
        <v>0.8</v>
      </c>
      <c r="J52" s="361"/>
      <c r="K52" s="41">
        <v>1.5</v>
      </c>
      <c r="L52" s="45">
        <v>15.2</v>
      </c>
      <c r="M52" s="361">
        <v>36</v>
      </c>
      <c r="N52" s="361"/>
      <c r="O52" s="150" t="s">
        <v>1338</v>
      </c>
      <c r="Q52" s="2">
        <f t="shared" si="0"/>
        <v>2.5</v>
      </c>
      <c r="R52" s="2">
        <f>(Q52*2.42+0.2*2)+Q52*2+0.2*2</f>
        <v>11.85</v>
      </c>
      <c r="S52" s="2">
        <f t="shared" si="2"/>
        <v>1.41475</v>
      </c>
      <c r="T52" s="2">
        <f t="shared" si="3"/>
        <v>14.85</v>
      </c>
    </row>
    <row r="53" spans="1:20" ht="20" customHeight="1">
      <c r="A53" s="39" t="s">
        <v>874</v>
      </c>
      <c r="B53" s="39">
        <v>0.75</v>
      </c>
      <c r="C53" s="358">
        <v>7</v>
      </c>
      <c r="D53" s="358"/>
      <c r="E53" s="358">
        <v>0.37</v>
      </c>
      <c r="F53" s="358"/>
      <c r="G53" s="358">
        <v>1.1100000000000001</v>
      </c>
      <c r="H53" s="358"/>
      <c r="I53" s="359">
        <v>0.8</v>
      </c>
      <c r="J53" s="359"/>
      <c r="K53" s="39">
        <v>1.5</v>
      </c>
      <c r="L53" s="46">
        <v>16.100000000000001</v>
      </c>
      <c r="M53" s="359">
        <v>24.5</v>
      </c>
      <c r="N53" s="359"/>
      <c r="O53" s="151" t="s">
        <v>427</v>
      </c>
      <c r="Q53" s="2">
        <f t="shared" si="0"/>
        <v>2.71</v>
      </c>
      <c r="R53" s="2">
        <f t="shared" ref="R53:R56" si="7">(Q53*2.42+0.2*2)+Q53*2+0.2*2</f>
        <v>12.7782</v>
      </c>
      <c r="S53" s="2">
        <f t="shared" si="2"/>
        <v>1.4472370000000001</v>
      </c>
      <c r="T53" s="2">
        <f t="shared" si="3"/>
        <v>15.7782</v>
      </c>
    </row>
    <row r="54" spans="1:20" ht="20" customHeight="1">
      <c r="A54" s="41" t="s">
        <v>874</v>
      </c>
      <c r="B54" s="45">
        <v>1</v>
      </c>
      <c r="C54" s="360">
        <v>7</v>
      </c>
      <c r="D54" s="360"/>
      <c r="E54" s="361">
        <v>0.43</v>
      </c>
      <c r="F54" s="361"/>
      <c r="G54" s="361">
        <v>1.26</v>
      </c>
      <c r="H54" s="361"/>
      <c r="I54" s="361">
        <v>0.8</v>
      </c>
      <c r="J54" s="361"/>
      <c r="K54" s="41">
        <v>1.5</v>
      </c>
      <c r="L54" s="45">
        <v>17</v>
      </c>
      <c r="M54" s="361">
        <v>18.100000000000001</v>
      </c>
      <c r="N54" s="361"/>
      <c r="O54" s="150" t="s">
        <v>1339</v>
      </c>
      <c r="Q54" s="2">
        <f t="shared" si="0"/>
        <v>2.8600000000000003</v>
      </c>
      <c r="R54" s="2">
        <f t="shared" si="7"/>
        <v>13.441200000000002</v>
      </c>
      <c r="S54" s="2">
        <f t="shared" si="2"/>
        <v>1.4704420000000002</v>
      </c>
      <c r="T54" s="2">
        <f t="shared" si="3"/>
        <v>16.441200000000002</v>
      </c>
    </row>
    <row r="55" spans="1:20" ht="20" customHeight="1">
      <c r="A55" s="39" t="s">
        <v>874</v>
      </c>
      <c r="B55" s="39">
        <v>1.5</v>
      </c>
      <c r="C55" s="358">
        <v>7</v>
      </c>
      <c r="D55" s="358"/>
      <c r="E55" s="358">
        <v>0.52</v>
      </c>
      <c r="F55" s="358"/>
      <c r="G55" s="358">
        <v>1.56</v>
      </c>
      <c r="H55" s="358"/>
      <c r="I55" s="359">
        <v>0.8</v>
      </c>
      <c r="J55" s="359"/>
      <c r="K55" s="39">
        <v>1.5</v>
      </c>
      <c r="L55" s="46">
        <v>18</v>
      </c>
      <c r="M55" s="359">
        <v>12.1</v>
      </c>
      <c r="N55" s="359"/>
      <c r="O55" s="151" t="s">
        <v>527</v>
      </c>
      <c r="Q55" s="2">
        <f t="shared" si="0"/>
        <v>3.16</v>
      </c>
      <c r="R55" s="2">
        <f t="shared" si="7"/>
        <v>14.767200000000001</v>
      </c>
      <c r="S55" s="2">
        <f t="shared" si="2"/>
        <v>1.5168520000000001</v>
      </c>
      <c r="T55" s="2">
        <f t="shared" si="3"/>
        <v>17.767200000000003</v>
      </c>
    </row>
    <row r="56" spans="1:20" ht="20" customHeight="1">
      <c r="A56" s="41" t="s">
        <v>874</v>
      </c>
      <c r="B56" s="41">
        <v>2.5</v>
      </c>
      <c r="C56" s="360">
        <v>7</v>
      </c>
      <c r="D56" s="360"/>
      <c r="E56" s="361">
        <v>0.67</v>
      </c>
      <c r="F56" s="361"/>
      <c r="G56" s="361">
        <v>2.0099999999999998</v>
      </c>
      <c r="H56" s="361"/>
      <c r="I56" s="361">
        <v>0.8</v>
      </c>
      <c r="J56" s="361"/>
      <c r="K56" s="41">
        <v>1.5</v>
      </c>
      <c r="L56" s="45">
        <v>20.100000000000001</v>
      </c>
      <c r="M56" s="361">
        <v>7.41</v>
      </c>
      <c r="N56" s="361"/>
      <c r="O56" s="150" t="s">
        <v>1340</v>
      </c>
      <c r="Q56" s="2">
        <f t="shared" si="0"/>
        <v>3.61</v>
      </c>
      <c r="R56" s="2">
        <f t="shared" si="7"/>
        <v>16.7562</v>
      </c>
      <c r="S56" s="2">
        <f t="shared" si="2"/>
        <v>1.5864670000000001</v>
      </c>
      <c r="T56" s="2">
        <f t="shared" si="3"/>
        <v>19.7562</v>
      </c>
    </row>
    <row r="57" spans="1:20" ht="20" customHeight="1">
      <c r="A57" s="41"/>
      <c r="B57" s="41"/>
      <c r="C57" s="41"/>
      <c r="D57" s="41"/>
      <c r="E57" s="47"/>
      <c r="F57" s="47"/>
      <c r="G57" s="47"/>
      <c r="H57" s="47"/>
      <c r="I57" s="47"/>
      <c r="J57" s="47"/>
      <c r="K57" s="41"/>
      <c r="L57" s="45"/>
      <c r="M57" s="47"/>
      <c r="N57" s="47"/>
      <c r="O57" s="44"/>
    </row>
    <row r="58" spans="1:20" ht="20" customHeight="1">
      <c r="A58" s="39" t="s">
        <v>875</v>
      </c>
      <c r="B58" s="39">
        <v>0.5</v>
      </c>
      <c r="C58" s="358">
        <v>7</v>
      </c>
      <c r="D58" s="358"/>
      <c r="E58" s="358">
        <v>0.3</v>
      </c>
      <c r="F58" s="358"/>
      <c r="G58" s="358">
        <v>0.9</v>
      </c>
      <c r="H58" s="358"/>
      <c r="I58" s="359">
        <v>0.8</v>
      </c>
      <c r="J58" s="359"/>
      <c r="K58" s="39">
        <v>1.5</v>
      </c>
      <c r="L58" s="46">
        <v>16</v>
      </c>
      <c r="M58" s="359">
        <v>36</v>
      </c>
      <c r="N58" s="359"/>
      <c r="O58" s="151" t="s">
        <v>1333</v>
      </c>
      <c r="Q58" s="2">
        <f t="shared" si="0"/>
        <v>2.5</v>
      </c>
      <c r="R58" s="2">
        <f>Q58*4.7+0.4*2</f>
        <v>12.55</v>
      </c>
      <c r="S58" s="2">
        <f t="shared" si="2"/>
        <v>1.4392500000000001</v>
      </c>
      <c r="T58" s="2">
        <f t="shared" si="3"/>
        <v>15.55</v>
      </c>
    </row>
    <row r="59" spans="1:20" ht="20" customHeight="1">
      <c r="A59" s="41" t="s">
        <v>875</v>
      </c>
      <c r="B59" s="41">
        <v>0.75</v>
      </c>
      <c r="C59" s="360">
        <v>7</v>
      </c>
      <c r="D59" s="360"/>
      <c r="E59" s="361">
        <v>0.37</v>
      </c>
      <c r="F59" s="361"/>
      <c r="G59" s="361">
        <v>1.1100000000000001</v>
      </c>
      <c r="H59" s="361"/>
      <c r="I59" s="361">
        <v>0.8</v>
      </c>
      <c r="J59" s="361"/>
      <c r="K59" s="41">
        <v>1.5</v>
      </c>
      <c r="L59" s="45">
        <v>16.899999999999999</v>
      </c>
      <c r="M59" s="361">
        <v>24.5</v>
      </c>
      <c r="N59" s="361"/>
      <c r="O59" s="150" t="s">
        <v>1341</v>
      </c>
      <c r="Q59" s="2">
        <f t="shared" si="0"/>
        <v>2.71</v>
      </c>
      <c r="R59" s="2">
        <f t="shared" ref="R59:R62" si="8">Q59*4.7+0.4*2</f>
        <v>13.537000000000001</v>
      </c>
      <c r="S59" s="2">
        <f t="shared" si="2"/>
        <v>1.473795</v>
      </c>
      <c r="T59" s="2">
        <f t="shared" si="3"/>
        <v>16.536999999999999</v>
      </c>
    </row>
    <row r="60" spans="1:20" ht="20" customHeight="1">
      <c r="A60" s="39" t="s">
        <v>875</v>
      </c>
      <c r="B60" s="46">
        <v>1</v>
      </c>
      <c r="C60" s="358">
        <v>7</v>
      </c>
      <c r="D60" s="358"/>
      <c r="E60" s="358">
        <v>0.43</v>
      </c>
      <c r="F60" s="358"/>
      <c r="G60" s="358">
        <v>1.26</v>
      </c>
      <c r="H60" s="358"/>
      <c r="I60" s="359">
        <v>0.8</v>
      </c>
      <c r="J60" s="359"/>
      <c r="K60" s="39">
        <v>1.5</v>
      </c>
      <c r="L60" s="46">
        <v>17.7</v>
      </c>
      <c r="M60" s="359">
        <v>18.100000000000001</v>
      </c>
      <c r="N60" s="359"/>
      <c r="O60" s="151" t="s">
        <v>428</v>
      </c>
      <c r="Q60" s="2">
        <f t="shared" si="0"/>
        <v>2.8600000000000003</v>
      </c>
      <c r="R60" s="2">
        <f t="shared" si="8"/>
        <v>14.242000000000003</v>
      </c>
      <c r="S60" s="2">
        <f t="shared" si="2"/>
        <v>1.4984700000000002</v>
      </c>
      <c r="T60" s="2">
        <f t="shared" si="3"/>
        <v>17.242000000000004</v>
      </c>
    </row>
    <row r="61" spans="1:20" ht="20" customHeight="1">
      <c r="A61" s="41" t="s">
        <v>875</v>
      </c>
      <c r="B61" s="41">
        <v>1.5</v>
      </c>
      <c r="C61" s="360">
        <v>7</v>
      </c>
      <c r="D61" s="360"/>
      <c r="E61" s="361">
        <v>0.52</v>
      </c>
      <c r="F61" s="361"/>
      <c r="G61" s="361">
        <v>1.56</v>
      </c>
      <c r="H61" s="361"/>
      <c r="I61" s="361">
        <v>0.8</v>
      </c>
      <c r="J61" s="361"/>
      <c r="K61" s="41">
        <v>1.5</v>
      </c>
      <c r="L61" s="45">
        <v>19</v>
      </c>
      <c r="M61" s="361">
        <v>12.1</v>
      </c>
      <c r="N61" s="361"/>
      <c r="O61" s="150" t="s">
        <v>429</v>
      </c>
      <c r="Q61" s="2">
        <f t="shared" si="0"/>
        <v>3.16</v>
      </c>
      <c r="R61" s="2">
        <f t="shared" si="8"/>
        <v>15.652000000000003</v>
      </c>
      <c r="S61" s="2">
        <f t="shared" si="2"/>
        <v>1.5478200000000002</v>
      </c>
      <c r="T61" s="2">
        <f t="shared" si="3"/>
        <v>18.652000000000001</v>
      </c>
    </row>
    <row r="62" spans="1:20" ht="20" customHeight="1">
      <c r="A62" s="39" t="s">
        <v>875</v>
      </c>
      <c r="B62" s="39">
        <v>2.5</v>
      </c>
      <c r="C62" s="358">
        <v>7</v>
      </c>
      <c r="D62" s="358"/>
      <c r="E62" s="358">
        <v>0.67</v>
      </c>
      <c r="F62" s="358"/>
      <c r="G62" s="358">
        <v>2.0099999999999998</v>
      </c>
      <c r="H62" s="358"/>
      <c r="I62" s="359">
        <v>0.8</v>
      </c>
      <c r="J62" s="359"/>
      <c r="K62" s="39">
        <v>1.5</v>
      </c>
      <c r="L62" s="46">
        <v>21.1</v>
      </c>
      <c r="M62" s="359">
        <v>7.41</v>
      </c>
      <c r="N62" s="359"/>
      <c r="O62" s="151" t="s">
        <v>1342</v>
      </c>
      <c r="Q62" s="2">
        <f t="shared" si="0"/>
        <v>3.61</v>
      </c>
      <c r="R62" s="2">
        <f t="shared" si="8"/>
        <v>17.766999999999999</v>
      </c>
      <c r="S62" s="2">
        <f t="shared" si="2"/>
        <v>1.621845</v>
      </c>
      <c r="T62" s="2">
        <f t="shared" si="3"/>
        <v>20.766999999999999</v>
      </c>
    </row>
    <row r="63" spans="1:20" ht="20" customHeight="1">
      <c r="A63" s="39"/>
      <c r="B63" s="39"/>
      <c r="C63" s="39"/>
      <c r="D63" s="39"/>
      <c r="E63" s="39"/>
      <c r="F63" s="39"/>
      <c r="G63" s="39"/>
      <c r="H63" s="39"/>
      <c r="I63" s="48"/>
      <c r="J63" s="48"/>
      <c r="K63" s="39"/>
      <c r="L63" s="46"/>
      <c r="M63" s="48"/>
      <c r="N63" s="48"/>
      <c r="O63" s="43"/>
    </row>
    <row r="64" spans="1:20" ht="20" customHeight="1">
      <c r="A64" s="41" t="s">
        <v>876</v>
      </c>
      <c r="B64" s="41">
        <v>0.5</v>
      </c>
      <c r="C64" s="360">
        <v>7</v>
      </c>
      <c r="D64" s="360"/>
      <c r="E64" s="361">
        <v>0.3</v>
      </c>
      <c r="F64" s="361"/>
      <c r="G64" s="361">
        <v>0.9</v>
      </c>
      <c r="H64" s="361"/>
      <c r="I64" s="361">
        <v>0.8</v>
      </c>
      <c r="J64" s="361"/>
      <c r="K64" s="41">
        <v>1.5</v>
      </c>
      <c r="L64" s="142">
        <v>16</v>
      </c>
      <c r="M64" s="361">
        <v>36</v>
      </c>
      <c r="N64" s="361"/>
      <c r="O64" s="150" t="s">
        <v>404</v>
      </c>
      <c r="Q64" s="2">
        <f t="shared" si="0"/>
        <v>2.5</v>
      </c>
      <c r="R64" s="2">
        <f>(Q64*2.7+0.2*2)+Q64*2+0.2*2</f>
        <v>12.55</v>
      </c>
      <c r="S64" s="2">
        <f t="shared" si="2"/>
        <v>1.4392500000000001</v>
      </c>
      <c r="T64" s="2">
        <f t="shared" si="3"/>
        <v>15.55</v>
      </c>
    </row>
    <row r="65" spans="1:20" ht="20" customHeight="1">
      <c r="A65" s="39" t="s">
        <v>876</v>
      </c>
      <c r="B65" s="39">
        <v>0.75</v>
      </c>
      <c r="C65" s="358">
        <v>7</v>
      </c>
      <c r="D65" s="358"/>
      <c r="E65" s="358">
        <v>0.37</v>
      </c>
      <c r="F65" s="358"/>
      <c r="G65" s="358">
        <v>1.1100000000000001</v>
      </c>
      <c r="H65" s="358"/>
      <c r="I65" s="359">
        <v>0.8</v>
      </c>
      <c r="J65" s="359"/>
      <c r="K65" s="39">
        <v>1.5</v>
      </c>
      <c r="L65" s="133">
        <v>16.899999999999999</v>
      </c>
      <c r="M65" s="359">
        <v>24.5</v>
      </c>
      <c r="N65" s="359"/>
      <c r="O65" s="151" t="s">
        <v>1343</v>
      </c>
      <c r="Q65" s="2">
        <f t="shared" si="0"/>
        <v>2.71</v>
      </c>
      <c r="R65" s="2">
        <f t="shared" ref="R65:R68" si="9">(Q65*2.7+0.2*2)+Q65*2+0.2*2</f>
        <v>13.537000000000001</v>
      </c>
      <c r="S65" s="2">
        <f t="shared" si="2"/>
        <v>1.473795</v>
      </c>
      <c r="T65" s="2">
        <f t="shared" si="3"/>
        <v>16.536999999999999</v>
      </c>
    </row>
    <row r="66" spans="1:20" ht="20" customHeight="1">
      <c r="A66" s="41" t="s">
        <v>876</v>
      </c>
      <c r="B66" s="45">
        <v>1</v>
      </c>
      <c r="C66" s="360">
        <v>7</v>
      </c>
      <c r="D66" s="360"/>
      <c r="E66" s="361">
        <v>0.43</v>
      </c>
      <c r="F66" s="361"/>
      <c r="G66" s="361">
        <v>1.26</v>
      </c>
      <c r="H66" s="361"/>
      <c r="I66" s="361">
        <v>0.8</v>
      </c>
      <c r="J66" s="361"/>
      <c r="K66" s="41">
        <v>1.5</v>
      </c>
      <c r="L66" s="142">
        <v>17.7</v>
      </c>
      <c r="M66" s="361">
        <v>18.100000000000001</v>
      </c>
      <c r="N66" s="361"/>
      <c r="O66" s="150" t="s">
        <v>1344</v>
      </c>
      <c r="Q66" s="2">
        <f t="shared" si="0"/>
        <v>2.8600000000000003</v>
      </c>
      <c r="R66" s="2">
        <f t="shared" si="9"/>
        <v>14.242000000000003</v>
      </c>
      <c r="S66" s="2">
        <f t="shared" si="2"/>
        <v>1.4984700000000002</v>
      </c>
      <c r="T66" s="2">
        <f t="shared" si="3"/>
        <v>17.242000000000004</v>
      </c>
    </row>
    <row r="67" spans="1:20" ht="20" customHeight="1">
      <c r="A67" s="39" t="s">
        <v>876</v>
      </c>
      <c r="B67" s="39">
        <v>1.5</v>
      </c>
      <c r="C67" s="358">
        <v>7</v>
      </c>
      <c r="D67" s="358"/>
      <c r="E67" s="358">
        <v>0.52</v>
      </c>
      <c r="F67" s="358"/>
      <c r="G67" s="358">
        <v>1.56</v>
      </c>
      <c r="H67" s="358"/>
      <c r="I67" s="359">
        <v>0.8</v>
      </c>
      <c r="J67" s="359"/>
      <c r="K67" s="39">
        <v>1.5</v>
      </c>
      <c r="L67" s="133">
        <v>19</v>
      </c>
      <c r="M67" s="359">
        <v>12.1</v>
      </c>
      <c r="N67" s="359"/>
      <c r="O67" s="151" t="s">
        <v>632</v>
      </c>
      <c r="Q67" s="2">
        <f t="shared" si="0"/>
        <v>3.16</v>
      </c>
      <c r="R67" s="2">
        <f t="shared" si="9"/>
        <v>15.652000000000003</v>
      </c>
      <c r="S67" s="2">
        <f t="shared" si="2"/>
        <v>1.5478200000000002</v>
      </c>
      <c r="T67" s="2">
        <f t="shared" si="3"/>
        <v>18.652000000000001</v>
      </c>
    </row>
    <row r="68" spans="1:20" ht="20" customHeight="1">
      <c r="A68" s="41" t="s">
        <v>876</v>
      </c>
      <c r="B68" s="41">
        <v>2.5</v>
      </c>
      <c r="C68" s="360">
        <v>7</v>
      </c>
      <c r="D68" s="360"/>
      <c r="E68" s="361">
        <v>0.67</v>
      </c>
      <c r="F68" s="361"/>
      <c r="G68" s="361">
        <v>2.0099999999999998</v>
      </c>
      <c r="H68" s="361"/>
      <c r="I68" s="361">
        <v>0.8</v>
      </c>
      <c r="J68" s="361"/>
      <c r="K68" s="41">
        <v>1.5</v>
      </c>
      <c r="L68" s="142">
        <v>21.1</v>
      </c>
      <c r="M68" s="361">
        <v>7.41</v>
      </c>
      <c r="N68" s="361"/>
      <c r="O68" s="150" t="s">
        <v>1345</v>
      </c>
      <c r="Q68" s="2">
        <f t="shared" si="0"/>
        <v>3.61</v>
      </c>
      <c r="R68" s="2">
        <f t="shared" si="9"/>
        <v>17.766999999999999</v>
      </c>
      <c r="S68" s="2">
        <f t="shared" si="2"/>
        <v>1.621845</v>
      </c>
      <c r="T68" s="2">
        <f t="shared" si="3"/>
        <v>20.766999999999999</v>
      </c>
    </row>
    <row r="71" spans="1:20" ht="30" customHeight="1">
      <c r="A71" s="12"/>
      <c r="B71" s="13" t="s">
        <v>7</v>
      </c>
      <c r="C71" s="14"/>
      <c r="D71" s="14"/>
      <c r="E71" s="14"/>
      <c r="F71" s="14"/>
      <c r="G71" s="14"/>
      <c r="H71" s="14"/>
      <c r="I71" s="14"/>
      <c r="J71" s="14"/>
      <c r="K71" s="14"/>
      <c r="L71" s="14"/>
      <c r="M71" s="14"/>
      <c r="N71" s="14"/>
      <c r="O71" s="16">
        <v>62</v>
      </c>
    </row>
    <row r="73" spans="1:20">
      <c r="O73" s="135" t="s">
        <v>1346</v>
      </c>
    </row>
  </sheetData>
  <mergeCells count="201">
    <mergeCell ref="H1:N1"/>
    <mergeCell ref="A2:O2"/>
    <mergeCell ref="C23:F23"/>
    <mergeCell ref="C24:F24"/>
    <mergeCell ref="C25:D25"/>
    <mergeCell ref="E25:F25"/>
    <mergeCell ref="G25:H25"/>
    <mergeCell ref="I25:J25"/>
    <mergeCell ref="M25:N25"/>
    <mergeCell ref="C26:D26"/>
    <mergeCell ref="E26:F26"/>
    <mergeCell ref="G26:H26"/>
    <mergeCell ref="I26:J26"/>
    <mergeCell ref="M26:N26"/>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6:D46"/>
    <mergeCell ref="E46:F46"/>
    <mergeCell ref="G46:H46"/>
    <mergeCell ref="I46:J46"/>
    <mergeCell ref="M46:N46"/>
    <mergeCell ref="C47:D47"/>
    <mergeCell ref="E47:F47"/>
    <mergeCell ref="G47:H47"/>
    <mergeCell ref="I47:J47"/>
    <mergeCell ref="M47:N47"/>
    <mergeCell ref="C48:D48"/>
    <mergeCell ref="E48:F48"/>
    <mergeCell ref="G48:H48"/>
    <mergeCell ref="I48:J48"/>
    <mergeCell ref="M48:N48"/>
    <mergeCell ref="C49:D49"/>
    <mergeCell ref="E49:F49"/>
    <mergeCell ref="G49:H49"/>
    <mergeCell ref="I49:J49"/>
    <mergeCell ref="M49:N49"/>
    <mergeCell ref="C50:D50"/>
    <mergeCell ref="E50:F50"/>
    <mergeCell ref="G50:H50"/>
    <mergeCell ref="I50:J50"/>
    <mergeCell ref="M50:N50"/>
    <mergeCell ref="C52:D52"/>
    <mergeCell ref="E52:F52"/>
    <mergeCell ref="G52:H52"/>
    <mergeCell ref="I52:J52"/>
    <mergeCell ref="M52:N52"/>
    <mergeCell ref="C53:D53"/>
    <mergeCell ref="E53:F53"/>
    <mergeCell ref="G53:H53"/>
    <mergeCell ref="I53:J53"/>
    <mergeCell ref="M53:N53"/>
    <mergeCell ref="C54:D54"/>
    <mergeCell ref="E54:F54"/>
    <mergeCell ref="G54:H54"/>
    <mergeCell ref="I54:J54"/>
    <mergeCell ref="M54:N54"/>
    <mergeCell ref="C55:D55"/>
    <mergeCell ref="E55:F55"/>
    <mergeCell ref="G55:H55"/>
    <mergeCell ref="I55:J55"/>
    <mergeCell ref="M55:N55"/>
    <mergeCell ref="C56:D56"/>
    <mergeCell ref="E56:F56"/>
    <mergeCell ref="G56:H56"/>
    <mergeCell ref="I56:J56"/>
    <mergeCell ref="M56:N56"/>
    <mergeCell ref="C58:D58"/>
    <mergeCell ref="E58:F58"/>
    <mergeCell ref="G58:H58"/>
    <mergeCell ref="I58:J58"/>
    <mergeCell ref="M58:N58"/>
    <mergeCell ref="C59:D59"/>
    <mergeCell ref="E59:F59"/>
    <mergeCell ref="G59:H59"/>
    <mergeCell ref="I59:J59"/>
    <mergeCell ref="M59:N59"/>
    <mergeCell ref="C60:D60"/>
    <mergeCell ref="E60:F60"/>
    <mergeCell ref="G60:H60"/>
    <mergeCell ref="I60:J60"/>
    <mergeCell ref="M60:N60"/>
    <mergeCell ref="G64:H64"/>
    <mergeCell ref="I64:J64"/>
    <mergeCell ref="M64:N64"/>
    <mergeCell ref="C65:D65"/>
    <mergeCell ref="E65:F65"/>
    <mergeCell ref="G65:H65"/>
    <mergeCell ref="I65:J65"/>
    <mergeCell ref="M65:N65"/>
    <mergeCell ref="C61:D61"/>
    <mergeCell ref="E61:F61"/>
    <mergeCell ref="G61:H61"/>
    <mergeCell ref="I61:J61"/>
    <mergeCell ref="M61:N61"/>
    <mergeCell ref="C62:D62"/>
    <mergeCell ref="E62:F62"/>
    <mergeCell ref="G62:H62"/>
    <mergeCell ref="I62:J62"/>
    <mergeCell ref="M62:N62"/>
    <mergeCell ref="C68:D68"/>
    <mergeCell ref="E68:F68"/>
    <mergeCell ref="G68:H68"/>
    <mergeCell ref="I68:J68"/>
    <mergeCell ref="M68:N68"/>
    <mergeCell ref="K23:K24"/>
    <mergeCell ref="L23:L24"/>
    <mergeCell ref="O23:O24"/>
    <mergeCell ref="A23:B24"/>
    <mergeCell ref="G23:H24"/>
    <mergeCell ref="I23:J24"/>
    <mergeCell ref="M23:N24"/>
    <mergeCell ref="C66:D66"/>
    <mergeCell ref="E66:F66"/>
    <mergeCell ref="G66:H66"/>
    <mergeCell ref="I66:J66"/>
    <mergeCell ref="M66:N66"/>
    <mergeCell ref="C67:D67"/>
    <mergeCell ref="E67:F67"/>
    <mergeCell ref="G67:H67"/>
    <mergeCell ref="I67:J67"/>
    <mergeCell ref="M67:N67"/>
    <mergeCell ref="C64:D64"/>
    <mergeCell ref="E64:F64"/>
  </mergeCells>
  <hyperlinks>
    <hyperlink ref="B71" r:id="rId1" tooltip="http://www.Z43-cable.vn" xr:uid="{00000000-0004-0000-3A00-000000000000}"/>
  </hyperlinks>
  <pageMargins left="0.47222222222222199" right="0.47222222222222199" top="0.118055555555556" bottom="5.9027777777777797E-2" header="0" footer="0"/>
  <pageSetup paperSize="9" scale="65" orientation="portrait" r:id="rId2"/>
  <colBreaks count="1" manualBreakCount="1">
    <brk id="15" max="80" man="1"/>
  </colBreaks>
  <drawing r:id="rId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T66"/>
  <sheetViews>
    <sheetView topLeftCell="A40" zoomScaleNormal="100" zoomScaleSheetLayoutView="115" workbookViewId="0">
      <selection activeCell="I50" sqref="I50:J50"/>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851</v>
      </c>
      <c r="B1" s="17"/>
      <c r="C1" s="17"/>
      <c r="D1" s="17"/>
      <c r="E1" s="17"/>
      <c r="F1" s="17"/>
      <c r="H1" s="179" t="s">
        <v>1</v>
      </c>
      <c r="I1" s="179"/>
      <c r="J1" s="179"/>
      <c r="K1" s="179"/>
      <c r="L1" s="179"/>
      <c r="M1" s="179"/>
      <c r="N1" s="179"/>
    </row>
    <row r="2" spans="1:15" s="1" customFormat="1" ht="45" customHeight="1">
      <c r="A2" s="364" t="s">
        <v>852</v>
      </c>
      <c r="B2" s="364"/>
      <c r="C2" s="364"/>
      <c r="D2" s="364"/>
      <c r="E2" s="364"/>
      <c r="F2" s="364"/>
      <c r="G2" s="364"/>
      <c r="H2" s="364"/>
      <c r="I2" s="364"/>
      <c r="J2" s="364"/>
      <c r="K2" s="364"/>
      <c r="L2" s="364"/>
      <c r="M2" s="364"/>
      <c r="N2" s="364"/>
      <c r="O2" s="364"/>
    </row>
    <row r="3" spans="1:15" ht="35" customHeight="1">
      <c r="A3" s="30" t="s">
        <v>853</v>
      </c>
      <c r="B3" s="31"/>
      <c r="C3" s="31"/>
      <c r="D3" s="31"/>
      <c r="E3" s="31"/>
      <c r="F3" s="31"/>
      <c r="G3" s="32"/>
      <c r="H3" s="32"/>
      <c r="I3" s="32"/>
      <c r="J3" s="32"/>
      <c r="K3" s="32"/>
      <c r="L3" s="32"/>
      <c r="M3" s="32"/>
      <c r="N3" s="32"/>
      <c r="O3" s="32"/>
    </row>
    <row r="4" spans="1:15">
      <c r="A4" s="22"/>
      <c r="B4" s="22"/>
      <c r="C4" s="22"/>
      <c r="D4" s="22"/>
      <c r="E4" s="22"/>
      <c r="F4" s="22"/>
    </row>
    <row r="5" spans="1:15" ht="15">
      <c r="A5" s="4" t="s">
        <v>259</v>
      </c>
      <c r="B5" s="33"/>
      <c r="C5" s="33"/>
      <c r="D5" s="33"/>
      <c r="E5" s="33"/>
      <c r="F5" s="33"/>
    </row>
    <row r="6" spans="1:15">
      <c r="A6" s="2" t="s">
        <v>854</v>
      </c>
      <c r="B6" s="34"/>
      <c r="C6" s="34"/>
      <c r="D6" s="34"/>
      <c r="E6" s="34"/>
      <c r="F6" s="34"/>
    </row>
    <row r="7" spans="1:15">
      <c r="A7" s="2" t="s">
        <v>855</v>
      </c>
      <c r="B7" s="34"/>
      <c r="C7" s="34"/>
      <c r="D7" s="34"/>
      <c r="E7" s="34"/>
      <c r="F7" s="34"/>
    </row>
    <row r="8" spans="1:15">
      <c r="A8" s="2" t="s">
        <v>856</v>
      </c>
      <c r="B8" s="34"/>
      <c r="C8" s="34"/>
      <c r="D8" s="34"/>
      <c r="E8" s="34"/>
      <c r="F8" s="34"/>
    </row>
    <row r="9" spans="1:15">
      <c r="A9" s="2" t="s">
        <v>857</v>
      </c>
      <c r="B9" s="34"/>
      <c r="C9" s="34"/>
      <c r="D9" s="34"/>
      <c r="E9" s="34"/>
      <c r="F9" s="34"/>
    </row>
    <row r="11" spans="1:15" s="1" customFormat="1" ht="15.5">
      <c r="A11" s="4" t="s">
        <v>174</v>
      </c>
      <c r="B11" s="4"/>
      <c r="C11" s="4"/>
      <c r="D11" s="4"/>
      <c r="E11" s="4"/>
      <c r="F11" s="4"/>
    </row>
    <row r="12" spans="1:15">
      <c r="A12" s="2" t="s">
        <v>858</v>
      </c>
      <c r="B12" s="34"/>
      <c r="C12" s="34"/>
      <c r="D12" s="34"/>
      <c r="E12" s="34"/>
      <c r="F12" s="34"/>
      <c r="G12" s="35"/>
      <c r="H12" s="35"/>
      <c r="I12" s="35"/>
      <c r="J12" s="35"/>
      <c r="K12" s="35"/>
      <c r="L12" s="35"/>
    </row>
    <row r="13" spans="1:15">
      <c r="A13" s="2" t="s">
        <v>859</v>
      </c>
      <c r="B13" s="34"/>
      <c r="C13" s="34"/>
      <c r="D13" s="34"/>
      <c r="E13" s="34"/>
      <c r="F13" s="34"/>
      <c r="G13" s="35"/>
      <c r="H13" s="35"/>
      <c r="I13" s="35"/>
      <c r="J13" s="35"/>
      <c r="K13" s="35"/>
      <c r="L13" s="35"/>
    </row>
    <row r="15" spans="1:15" ht="15">
      <c r="A15" s="4" t="s">
        <v>176</v>
      </c>
      <c r="B15" s="33"/>
      <c r="C15" s="33"/>
      <c r="D15" s="33"/>
      <c r="E15" s="33"/>
      <c r="F15" s="33"/>
    </row>
    <row r="16" spans="1:15">
      <c r="A16" s="36" t="s">
        <v>860</v>
      </c>
      <c r="B16" s="37"/>
      <c r="C16" s="37"/>
      <c r="D16" s="37"/>
      <c r="E16" s="37"/>
      <c r="F16" s="37"/>
    </row>
    <row r="17" spans="1:20">
      <c r="A17" s="36" t="s">
        <v>861</v>
      </c>
      <c r="B17" s="37"/>
      <c r="C17" s="37"/>
      <c r="D17" s="37"/>
      <c r="E17" s="37"/>
      <c r="F17" s="37"/>
    </row>
    <row r="18" spans="1:20">
      <c r="A18" s="36" t="s">
        <v>862</v>
      </c>
      <c r="B18" s="37"/>
      <c r="C18" s="37"/>
      <c r="D18" s="37"/>
      <c r="E18" s="37"/>
      <c r="F18" s="37"/>
    </row>
    <row r="19" spans="1:20">
      <c r="A19" s="36" t="s">
        <v>863</v>
      </c>
      <c r="B19" s="37"/>
      <c r="C19" s="37"/>
      <c r="D19" s="37"/>
      <c r="E19" s="37"/>
      <c r="F19" s="37"/>
    </row>
    <row r="21" spans="1:20" ht="15">
      <c r="A21" s="4" t="s">
        <v>182</v>
      </c>
      <c r="B21" s="33"/>
      <c r="C21" s="33"/>
      <c r="D21" s="33"/>
      <c r="E21" s="33"/>
      <c r="F21" s="33"/>
    </row>
    <row r="23" spans="1:20" ht="42" customHeight="1">
      <c r="A23" s="193" t="s">
        <v>183</v>
      </c>
      <c r="B23" s="193"/>
      <c r="C23" s="193" t="s">
        <v>184</v>
      </c>
      <c r="D23" s="193"/>
      <c r="E23" s="193"/>
      <c r="F23" s="193"/>
      <c r="G23" s="193" t="s">
        <v>186</v>
      </c>
      <c r="H23" s="193"/>
      <c r="I23" s="193" t="s">
        <v>187</v>
      </c>
      <c r="J23" s="193"/>
      <c r="K23" s="193" t="s">
        <v>188</v>
      </c>
      <c r="L23" s="193" t="s">
        <v>189</v>
      </c>
      <c r="M23" s="193" t="s">
        <v>190</v>
      </c>
      <c r="N23" s="193"/>
      <c r="O23" s="193" t="s">
        <v>191</v>
      </c>
    </row>
    <row r="24" spans="1:20" ht="30" customHeight="1">
      <c r="A24" s="193"/>
      <c r="B24" s="193"/>
      <c r="C24" s="193" t="s">
        <v>240</v>
      </c>
      <c r="D24" s="193"/>
      <c r="E24" s="193"/>
      <c r="F24" s="193"/>
      <c r="G24" s="193"/>
      <c r="H24" s="193"/>
      <c r="I24" s="193"/>
      <c r="J24" s="193"/>
      <c r="K24" s="193"/>
      <c r="L24" s="193"/>
      <c r="M24" s="193"/>
      <c r="N24" s="193"/>
      <c r="O24" s="193"/>
      <c r="R24" s="2">
        <v>5</v>
      </c>
    </row>
    <row r="25" spans="1:20">
      <c r="A25" s="38" t="s">
        <v>192</v>
      </c>
      <c r="B25" s="38" t="s">
        <v>193</v>
      </c>
      <c r="C25" s="193" t="s">
        <v>194</v>
      </c>
      <c r="D25" s="193"/>
      <c r="E25" s="193" t="s">
        <v>196</v>
      </c>
      <c r="F25" s="365"/>
      <c r="G25" s="193" t="s">
        <v>196</v>
      </c>
      <c r="H25" s="193"/>
      <c r="I25" s="193" t="s">
        <v>196</v>
      </c>
      <c r="J25" s="193"/>
      <c r="K25" s="38" t="s">
        <v>196</v>
      </c>
      <c r="L25" s="38" t="s">
        <v>196</v>
      </c>
      <c r="M25" s="193" t="s">
        <v>197</v>
      </c>
      <c r="N25" s="193"/>
      <c r="O25" s="38" t="s">
        <v>198</v>
      </c>
      <c r="Q25" s="135" t="s">
        <v>1289</v>
      </c>
      <c r="R25" s="135" t="s">
        <v>1290</v>
      </c>
      <c r="S25" s="135"/>
      <c r="T25" s="135" t="s">
        <v>1291</v>
      </c>
    </row>
    <row r="26" spans="1:20" ht="20" customHeight="1">
      <c r="A26" s="41" t="s">
        <v>877</v>
      </c>
      <c r="B26" s="41">
        <v>0.5</v>
      </c>
      <c r="C26" s="360">
        <v>7</v>
      </c>
      <c r="D26" s="360"/>
      <c r="E26" s="360">
        <v>0.3</v>
      </c>
      <c r="F26" s="360"/>
      <c r="G26" s="361">
        <v>0.9</v>
      </c>
      <c r="H26" s="361"/>
      <c r="I26" s="361">
        <v>0.8</v>
      </c>
      <c r="J26" s="361"/>
      <c r="K26" s="41">
        <v>1.5</v>
      </c>
      <c r="L26" s="47">
        <v>16.3</v>
      </c>
      <c r="M26" s="361">
        <v>36</v>
      </c>
      <c r="N26" s="361"/>
      <c r="O26" s="150" t="s">
        <v>1351</v>
      </c>
      <c r="Q26" s="2">
        <f>G26+I26*2</f>
        <v>2.5</v>
      </c>
      <c r="R26" s="2">
        <f>Q26*$R$24+2*0.5</f>
        <v>13.5</v>
      </c>
      <c r="S26" s="2">
        <f>R26*0.035+1</f>
        <v>1.4725000000000001</v>
      </c>
      <c r="T26" s="2">
        <f>R26+K26*2</f>
        <v>16.5</v>
      </c>
    </row>
    <row r="27" spans="1:20" ht="20" customHeight="1">
      <c r="A27" s="39" t="s">
        <v>877</v>
      </c>
      <c r="B27" s="39">
        <v>0.75</v>
      </c>
      <c r="C27" s="358">
        <v>7</v>
      </c>
      <c r="D27" s="358"/>
      <c r="E27" s="358">
        <v>0.37</v>
      </c>
      <c r="F27" s="358"/>
      <c r="G27" s="358">
        <v>1.1100000000000001</v>
      </c>
      <c r="H27" s="358"/>
      <c r="I27" s="359">
        <v>0.8</v>
      </c>
      <c r="J27" s="359"/>
      <c r="K27" s="39">
        <v>1.5</v>
      </c>
      <c r="L27" s="48">
        <v>17.3</v>
      </c>
      <c r="M27" s="359">
        <v>24.5</v>
      </c>
      <c r="N27" s="359"/>
      <c r="O27" s="151" t="s">
        <v>1067</v>
      </c>
      <c r="Q27" s="2">
        <f t="shared" ref="Q27:Q40" si="0">G27+I27*2</f>
        <v>2.71</v>
      </c>
      <c r="R27" s="2">
        <f t="shared" ref="R27:R40" si="1">Q27*$R$24+2*0.5</f>
        <v>14.55</v>
      </c>
      <c r="S27" s="2">
        <f t="shared" ref="S27:S40" si="2">R27*0.035+1</f>
        <v>1.5092500000000002</v>
      </c>
      <c r="T27" s="2">
        <f t="shared" ref="T27:T40" si="3">R27+K27*2</f>
        <v>17.55</v>
      </c>
    </row>
    <row r="28" spans="1:20" ht="20" customHeight="1">
      <c r="A28" s="41" t="s">
        <v>877</v>
      </c>
      <c r="B28" s="45">
        <v>1</v>
      </c>
      <c r="C28" s="360">
        <v>7</v>
      </c>
      <c r="D28" s="360"/>
      <c r="E28" s="360">
        <v>0.43</v>
      </c>
      <c r="F28" s="360"/>
      <c r="G28" s="360">
        <v>1.26</v>
      </c>
      <c r="H28" s="360"/>
      <c r="I28" s="361">
        <v>0.8</v>
      </c>
      <c r="J28" s="361"/>
      <c r="K28" s="41">
        <v>1.5</v>
      </c>
      <c r="L28" s="47">
        <v>18.2</v>
      </c>
      <c r="M28" s="361">
        <v>18.100000000000001</v>
      </c>
      <c r="N28" s="361"/>
      <c r="O28" s="150" t="s">
        <v>1347</v>
      </c>
      <c r="Q28" s="2">
        <f t="shared" si="0"/>
        <v>2.8600000000000003</v>
      </c>
      <c r="R28" s="2">
        <f t="shared" si="1"/>
        <v>15.3</v>
      </c>
      <c r="S28" s="2">
        <f t="shared" si="2"/>
        <v>1.5355000000000001</v>
      </c>
      <c r="T28" s="2">
        <f t="shared" si="3"/>
        <v>18.3</v>
      </c>
    </row>
    <row r="29" spans="1:20" ht="20" customHeight="1">
      <c r="A29" s="39" t="s">
        <v>877</v>
      </c>
      <c r="B29" s="39">
        <v>1.5</v>
      </c>
      <c r="C29" s="358">
        <v>7</v>
      </c>
      <c r="D29" s="358"/>
      <c r="E29" s="358">
        <v>0.52</v>
      </c>
      <c r="F29" s="358"/>
      <c r="G29" s="358">
        <v>1.56</v>
      </c>
      <c r="H29" s="358"/>
      <c r="I29" s="359">
        <v>0.8</v>
      </c>
      <c r="J29" s="359"/>
      <c r="K29" s="39">
        <v>1.5</v>
      </c>
      <c r="L29" s="48">
        <v>19.5</v>
      </c>
      <c r="M29" s="359">
        <v>12.1</v>
      </c>
      <c r="N29" s="359"/>
      <c r="O29" s="151" t="s">
        <v>1352</v>
      </c>
      <c r="Q29" s="2">
        <f t="shared" si="0"/>
        <v>3.16</v>
      </c>
      <c r="R29" s="2">
        <f t="shared" si="1"/>
        <v>16.8</v>
      </c>
      <c r="S29" s="2">
        <f t="shared" si="2"/>
        <v>1.5880000000000001</v>
      </c>
      <c r="T29" s="2">
        <f t="shared" si="3"/>
        <v>19.8</v>
      </c>
    </row>
    <row r="30" spans="1:20" ht="20" customHeight="1">
      <c r="A30" s="41" t="s">
        <v>877</v>
      </c>
      <c r="B30" s="41">
        <v>2.5</v>
      </c>
      <c r="C30" s="360">
        <v>7</v>
      </c>
      <c r="D30" s="360"/>
      <c r="E30" s="360">
        <v>0.67</v>
      </c>
      <c r="F30" s="360"/>
      <c r="G30" s="360">
        <v>2.0099999999999998</v>
      </c>
      <c r="H30" s="360"/>
      <c r="I30" s="361">
        <v>0.8</v>
      </c>
      <c r="J30" s="361"/>
      <c r="K30" s="41">
        <v>1.5</v>
      </c>
      <c r="L30" s="47">
        <v>21.8</v>
      </c>
      <c r="M30" s="361">
        <v>7.41</v>
      </c>
      <c r="N30" s="361"/>
      <c r="O30" s="150" t="s">
        <v>1353</v>
      </c>
      <c r="Q30" s="2">
        <f t="shared" si="0"/>
        <v>3.61</v>
      </c>
      <c r="R30" s="2">
        <f t="shared" si="1"/>
        <v>19.05</v>
      </c>
      <c r="S30" s="2">
        <f t="shared" si="2"/>
        <v>1.66675</v>
      </c>
      <c r="T30" s="2">
        <f t="shared" si="3"/>
        <v>22.05</v>
      </c>
    </row>
    <row r="31" spans="1:20" ht="20" customHeight="1">
      <c r="A31" s="39" t="s">
        <v>878</v>
      </c>
      <c r="B31" s="153">
        <v>0.5</v>
      </c>
      <c r="C31" s="394">
        <v>7</v>
      </c>
      <c r="D31" s="394"/>
      <c r="E31" s="394">
        <v>0.3</v>
      </c>
      <c r="F31" s="394"/>
      <c r="G31" s="395">
        <v>0.9</v>
      </c>
      <c r="H31" s="395"/>
      <c r="I31" s="395">
        <v>0.8</v>
      </c>
      <c r="J31" s="395"/>
      <c r="K31" s="153">
        <v>1.5</v>
      </c>
      <c r="L31" s="155">
        <v>16.3</v>
      </c>
      <c r="M31" s="395">
        <v>36</v>
      </c>
      <c r="N31" s="395"/>
      <c r="O31" s="154" t="s">
        <v>1166</v>
      </c>
      <c r="Q31" s="2">
        <f t="shared" si="0"/>
        <v>2.5</v>
      </c>
      <c r="R31" s="2">
        <f t="shared" si="1"/>
        <v>13.5</v>
      </c>
      <c r="S31" s="2">
        <f t="shared" si="2"/>
        <v>1.4725000000000001</v>
      </c>
      <c r="T31" s="2">
        <f t="shared" si="3"/>
        <v>16.5</v>
      </c>
    </row>
    <row r="32" spans="1:20" ht="20" customHeight="1">
      <c r="A32" s="41" t="s">
        <v>878</v>
      </c>
      <c r="B32" s="41">
        <v>0.75</v>
      </c>
      <c r="C32" s="360">
        <v>7</v>
      </c>
      <c r="D32" s="360"/>
      <c r="E32" s="360">
        <v>0.37</v>
      </c>
      <c r="F32" s="360"/>
      <c r="G32" s="360">
        <v>1.1100000000000001</v>
      </c>
      <c r="H32" s="360"/>
      <c r="I32" s="361">
        <v>0.8</v>
      </c>
      <c r="J32" s="361"/>
      <c r="K32" s="41">
        <v>1.5</v>
      </c>
      <c r="L32" s="156">
        <v>17.3</v>
      </c>
      <c r="M32" s="361">
        <v>24.5</v>
      </c>
      <c r="N32" s="361"/>
      <c r="O32" s="150" t="s">
        <v>1354</v>
      </c>
      <c r="Q32" s="2">
        <f t="shared" si="0"/>
        <v>2.71</v>
      </c>
      <c r="R32" s="2">
        <f t="shared" si="1"/>
        <v>14.55</v>
      </c>
      <c r="S32" s="2">
        <f t="shared" si="2"/>
        <v>1.5092500000000002</v>
      </c>
      <c r="T32" s="2">
        <f t="shared" si="3"/>
        <v>17.55</v>
      </c>
    </row>
    <row r="33" spans="1:20" ht="20" customHeight="1">
      <c r="A33" s="39" t="s">
        <v>878</v>
      </c>
      <c r="B33" s="46">
        <v>1</v>
      </c>
      <c r="C33" s="358">
        <v>7</v>
      </c>
      <c r="D33" s="358"/>
      <c r="E33" s="358">
        <v>0.43</v>
      </c>
      <c r="F33" s="358"/>
      <c r="G33" s="358">
        <v>1.26</v>
      </c>
      <c r="H33" s="358"/>
      <c r="I33" s="359">
        <v>0.8</v>
      </c>
      <c r="J33" s="359"/>
      <c r="K33" s="39">
        <v>1.5</v>
      </c>
      <c r="L33" s="155">
        <v>18.2</v>
      </c>
      <c r="M33" s="359">
        <v>18.100000000000001</v>
      </c>
      <c r="N33" s="359"/>
      <c r="O33" s="151" t="s">
        <v>527</v>
      </c>
      <c r="Q33" s="2">
        <f t="shared" si="0"/>
        <v>2.8600000000000003</v>
      </c>
      <c r="R33" s="2">
        <f t="shared" si="1"/>
        <v>15.3</v>
      </c>
      <c r="S33" s="2">
        <f t="shared" si="2"/>
        <v>1.5355000000000001</v>
      </c>
      <c r="T33" s="2">
        <f t="shared" si="3"/>
        <v>18.3</v>
      </c>
    </row>
    <row r="34" spans="1:20" ht="20" customHeight="1">
      <c r="A34" s="41" t="s">
        <v>878</v>
      </c>
      <c r="B34" s="41">
        <v>1.5</v>
      </c>
      <c r="C34" s="360">
        <v>7</v>
      </c>
      <c r="D34" s="360"/>
      <c r="E34" s="360">
        <v>0.52</v>
      </c>
      <c r="F34" s="360"/>
      <c r="G34" s="360">
        <v>1.56</v>
      </c>
      <c r="H34" s="360"/>
      <c r="I34" s="361">
        <v>0.8</v>
      </c>
      <c r="J34" s="361"/>
      <c r="K34" s="41">
        <v>1.5</v>
      </c>
      <c r="L34" s="156">
        <v>19.5</v>
      </c>
      <c r="M34" s="361">
        <v>12.1</v>
      </c>
      <c r="N34" s="361"/>
      <c r="O34" s="150" t="s">
        <v>1355</v>
      </c>
      <c r="Q34" s="2">
        <f t="shared" si="0"/>
        <v>3.16</v>
      </c>
      <c r="R34" s="2">
        <f t="shared" si="1"/>
        <v>16.8</v>
      </c>
      <c r="S34" s="2">
        <f t="shared" si="2"/>
        <v>1.5880000000000001</v>
      </c>
      <c r="T34" s="2">
        <f t="shared" si="3"/>
        <v>19.8</v>
      </c>
    </row>
    <row r="35" spans="1:20" ht="20" customHeight="1">
      <c r="A35" s="39" t="s">
        <v>878</v>
      </c>
      <c r="B35" s="39">
        <v>2.5</v>
      </c>
      <c r="C35" s="358">
        <v>7</v>
      </c>
      <c r="D35" s="358"/>
      <c r="E35" s="358">
        <v>0.67</v>
      </c>
      <c r="F35" s="358"/>
      <c r="G35" s="358">
        <v>2.0099999999999998</v>
      </c>
      <c r="H35" s="358"/>
      <c r="I35" s="359">
        <v>0.8</v>
      </c>
      <c r="J35" s="359"/>
      <c r="K35" s="39">
        <v>1.5</v>
      </c>
      <c r="L35" s="155">
        <v>21.8</v>
      </c>
      <c r="M35" s="359">
        <v>7.41</v>
      </c>
      <c r="N35" s="359"/>
      <c r="O35" s="151" t="s">
        <v>1356</v>
      </c>
      <c r="Q35" s="2">
        <f t="shared" si="0"/>
        <v>3.61</v>
      </c>
      <c r="R35" s="2">
        <f t="shared" si="1"/>
        <v>19.05</v>
      </c>
      <c r="S35" s="2">
        <f t="shared" si="2"/>
        <v>1.66675</v>
      </c>
      <c r="T35" s="2">
        <f t="shared" si="3"/>
        <v>22.05</v>
      </c>
    </row>
    <row r="36" spans="1:20" ht="20" customHeight="1">
      <c r="A36" s="41" t="s">
        <v>879</v>
      </c>
      <c r="B36" s="41">
        <v>0.5</v>
      </c>
      <c r="C36" s="360">
        <v>7</v>
      </c>
      <c r="D36" s="360"/>
      <c r="E36" s="360">
        <v>0.3</v>
      </c>
      <c r="F36" s="360"/>
      <c r="G36" s="361">
        <v>0.9</v>
      </c>
      <c r="H36" s="361"/>
      <c r="I36" s="361">
        <v>0.8</v>
      </c>
      <c r="J36" s="361"/>
      <c r="K36" s="41">
        <v>1.5</v>
      </c>
      <c r="L36" s="47">
        <v>16.3</v>
      </c>
      <c r="M36" s="361">
        <v>36</v>
      </c>
      <c r="N36" s="361"/>
      <c r="O36" s="150" t="s">
        <v>1314</v>
      </c>
      <c r="Q36" s="2">
        <f t="shared" si="0"/>
        <v>2.5</v>
      </c>
      <c r="R36" s="2">
        <f t="shared" si="1"/>
        <v>13.5</v>
      </c>
      <c r="S36" s="2">
        <f t="shared" si="2"/>
        <v>1.4725000000000001</v>
      </c>
      <c r="T36" s="2">
        <f t="shared" si="3"/>
        <v>16.5</v>
      </c>
    </row>
    <row r="37" spans="1:20" ht="20" customHeight="1">
      <c r="A37" s="39" t="s">
        <v>879</v>
      </c>
      <c r="B37" s="39">
        <v>0.75</v>
      </c>
      <c r="C37" s="358">
        <v>7</v>
      </c>
      <c r="D37" s="358"/>
      <c r="E37" s="358">
        <v>0.37</v>
      </c>
      <c r="F37" s="358"/>
      <c r="G37" s="358">
        <v>1.1100000000000001</v>
      </c>
      <c r="H37" s="358"/>
      <c r="I37" s="359">
        <v>0.8</v>
      </c>
      <c r="J37" s="359"/>
      <c r="K37" s="39">
        <v>1.5</v>
      </c>
      <c r="L37" s="48">
        <v>17.3</v>
      </c>
      <c r="M37" s="359">
        <v>24.5</v>
      </c>
      <c r="N37" s="359"/>
      <c r="O37" s="151" t="s">
        <v>428</v>
      </c>
      <c r="Q37" s="2">
        <f t="shared" si="0"/>
        <v>2.71</v>
      </c>
      <c r="R37" s="2">
        <f t="shared" si="1"/>
        <v>14.55</v>
      </c>
      <c r="S37" s="2">
        <f t="shared" si="2"/>
        <v>1.5092500000000002</v>
      </c>
      <c r="T37" s="2">
        <f t="shared" si="3"/>
        <v>17.55</v>
      </c>
    </row>
    <row r="38" spans="1:20" ht="20" customHeight="1">
      <c r="A38" s="41" t="s">
        <v>879</v>
      </c>
      <c r="B38" s="45">
        <v>1</v>
      </c>
      <c r="C38" s="360">
        <v>7</v>
      </c>
      <c r="D38" s="360"/>
      <c r="E38" s="360">
        <v>0.43</v>
      </c>
      <c r="F38" s="360"/>
      <c r="G38" s="360">
        <v>1.26</v>
      </c>
      <c r="H38" s="360"/>
      <c r="I38" s="361">
        <v>0.8</v>
      </c>
      <c r="J38" s="361"/>
      <c r="K38" s="41">
        <v>1.5</v>
      </c>
      <c r="L38" s="47">
        <v>18.2</v>
      </c>
      <c r="M38" s="361">
        <v>18.100000000000001</v>
      </c>
      <c r="N38" s="361"/>
      <c r="O38" s="150" t="s">
        <v>1348</v>
      </c>
      <c r="Q38" s="2">
        <f t="shared" si="0"/>
        <v>2.8600000000000003</v>
      </c>
      <c r="R38" s="2">
        <f t="shared" si="1"/>
        <v>15.3</v>
      </c>
      <c r="S38" s="2">
        <f t="shared" si="2"/>
        <v>1.5355000000000001</v>
      </c>
      <c r="T38" s="2">
        <f t="shared" si="3"/>
        <v>18.3</v>
      </c>
    </row>
    <row r="39" spans="1:20" ht="20" customHeight="1">
      <c r="A39" s="39" t="s">
        <v>879</v>
      </c>
      <c r="B39" s="39">
        <v>1.5</v>
      </c>
      <c r="C39" s="358">
        <v>7</v>
      </c>
      <c r="D39" s="358"/>
      <c r="E39" s="358">
        <v>0.52</v>
      </c>
      <c r="F39" s="358"/>
      <c r="G39" s="358">
        <v>1.56</v>
      </c>
      <c r="H39" s="358"/>
      <c r="I39" s="359">
        <v>0.8</v>
      </c>
      <c r="J39" s="359"/>
      <c r="K39" s="39">
        <v>1.5</v>
      </c>
      <c r="L39" s="48">
        <v>19.5</v>
      </c>
      <c r="M39" s="359">
        <v>12.1</v>
      </c>
      <c r="N39" s="359"/>
      <c r="O39" s="151" t="s">
        <v>1349</v>
      </c>
      <c r="Q39" s="2">
        <f t="shared" si="0"/>
        <v>3.16</v>
      </c>
      <c r="R39" s="2">
        <f t="shared" si="1"/>
        <v>16.8</v>
      </c>
      <c r="S39" s="2">
        <f t="shared" si="2"/>
        <v>1.5880000000000001</v>
      </c>
      <c r="T39" s="2">
        <f t="shared" si="3"/>
        <v>19.8</v>
      </c>
    </row>
    <row r="40" spans="1:20" ht="20" customHeight="1">
      <c r="A40" s="41" t="s">
        <v>879</v>
      </c>
      <c r="B40" s="41">
        <v>2.5</v>
      </c>
      <c r="C40" s="360">
        <v>7</v>
      </c>
      <c r="D40" s="360"/>
      <c r="E40" s="360">
        <v>0.67</v>
      </c>
      <c r="F40" s="360"/>
      <c r="G40" s="360">
        <v>2.0099999999999998</v>
      </c>
      <c r="H40" s="360"/>
      <c r="I40" s="361">
        <v>0.8</v>
      </c>
      <c r="J40" s="361"/>
      <c r="K40" s="41">
        <v>1.5</v>
      </c>
      <c r="L40" s="47">
        <v>21.8</v>
      </c>
      <c r="M40" s="361">
        <v>7.41</v>
      </c>
      <c r="N40" s="361"/>
      <c r="O40" s="150" t="s">
        <v>1350</v>
      </c>
      <c r="P40" s="135" t="s">
        <v>1346</v>
      </c>
      <c r="Q40" s="2">
        <f t="shared" si="0"/>
        <v>3.61</v>
      </c>
      <c r="R40" s="2">
        <f t="shared" si="1"/>
        <v>19.05</v>
      </c>
      <c r="S40" s="2">
        <f t="shared" si="2"/>
        <v>1.66675</v>
      </c>
      <c r="T40" s="2">
        <f t="shared" si="3"/>
        <v>22.05</v>
      </c>
    </row>
    <row r="41" spans="1:20" ht="20" customHeight="1">
      <c r="A41" s="39" t="s">
        <v>880</v>
      </c>
      <c r="B41" s="39">
        <v>0.5</v>
      </c>
      <c r="C41" s="358">
        <v>7</v>
      </c>
      <c r="D41" s="358"/>
      <c r="E41" s="358">
        <v>0.3</v>
      </c>
      <c r="F41" s="358"/>
      <c r="G41" s="359">
        <v>0.9</v>
      </c>
      <c r="H41" s="359"/>
      <c r="I41" s="359">
        <v>0.8</v>
      </c>
      <c r="J41" s="359"/>
      <c r="K41" s="39">
        <v>1.5</v>
      </c>
      <c r="L41" s="48">
        <v>16.2</v>
      </c>
      <c r="M41" s="359">
        <v>36</v>
      </c>
      <c r="N41" s="359"/>
      <c r="O41" s="151" t="s">
        <v>1341</v>
      </c>
    </row>
    <row r="42" spans="1:20" ht="20" customHeight="1">
      <c r="A42" s="41" t="s">
        <v>880</v>
      </c>
      <c r="B42" s="41">
        <v>0.75</v>
      </c>
      <c r="C42" s="360">
        <v>7</v>
      </c>
      <c r="D42" s="360"/>
      <c r="E42" s="360">
        <v>0.37</v>
      </c>
      <c r="F42" s="360"/>
      <c r="G42" s="360">
        <v>1.1100000000000001</v>
      </c>
      <c r="H42" s="360"/>
      <c r="I42" s="361">
        <v>0.8</v>
      </c>
      <c r="J42" s="361"/>
      <c r="K42" s="41">
        <v>1.5</v>
      </c>
      <c r="L42" s="47">
        <v>17.3</v>
      </c>
      <c r="M42" s="361">
        <v>24.5</v>
      </c>
      <c r="N42" s="361"/>
      <c r="O42" s="150" t="s">
        <v>1357</v>
      </c>
    </row>
    <row r="43" spans="1:20" ht="20" customHeight="1">
      <c r="A43" s="39" t="s">
        <v>880</v>
      </c>
      <c r="B43" s="46">
        <v>1</v>
      </c>
      <c r="C43" s="358">
        <v>7</v>
      </c>
      <c r="D43" s="358"/>
      <c r="E43" s="358">
        <v>0.43</v>
      </c>
      <c r="F43" s="358"/>
      <c r="G43" s="358">
        <v>1.26</v>
      </c>
      <c r="H43" s="358"/>
      <c r="I43" s="359">
        <v>0.8</v>
      </c>
      <c r="J43" s="359"/>
      <c r="K43" s="39">
        <v>1.5</v>
      </c>
      <c r="L43" s="48">
        <v>18.5</v>
      </c>
      <c r="M43" s="359">
        <v>18.100000000000001</v>
      </c>
      <c r="N43" s="359"/>
      <c r="O43" s="151" t="s">
        <v>429</v>
      </c>
    </row>
    <row r="44" spans="1:20" ht="20" customHeight="1">
      <c r="A44" s="41" t="s">
        <v>880</v>
      </c>
      <c r="B44" s="41">
        <v>1.5</v>
      </c>
      <c r="C44" s="360">
        <v>7</v>
      </c>
      <c r="D44" s="360"/>
      <c r="E44" s="360">
        <v>0.52</v>
      </c>
      <c r="F44" s="360"/>
      <c r="G44" s="360">
        <v>1.56</v>
      </c>
      <c r="H44" s="360"/>
      <c r="I44" s="361">
        <v>0.8</v>
      </c>
      <c r="J44" s="361"/>
      <c r="K44" s="41">
        <v>1.5</v>
      </c>
      <c r="L44" s="47">
        <v>19.5</v>
      </c>
      <c r="M44" s="361">
        <v>12.1</v>
      </c>
      <c r="N44" s="361"/>
      <c r="O44" s="150" t="s">
        <v>1358</v>
      </c>
    </row>
    <row r="45" spans="1:20" ht="20" customHeight="1">
      <c r="A45" s="39" t="s">
        <v>880</v>
      </c>
      <c r="B45" s="39">
        <v>2.5</v>
      </c>
      <c r="C45" s="358">
        <v>7</v>
      </c>
      <c r="D45" s="358"/>
      <c r="E45" s="358">
        <v>0.67</v>
      </c>
      <c r="F45" s="358"/>
      <c r="G45" s="358">
        <v>2.0099999999999998</v>
      </c>
      <c r="H45" s="358"/>
      <c r="I45" s="359">
        <v>0.8</v>
      </c>
      <c r="J45" s="359"/>
      <c r="K45" s="39">
        <v>1.5</v>
      </c>
      <c r="L45" s="48">
        <v>21.8</v>
      </c>
      <c r="M45" s="359">
        <v>7.41</v>
      </c>
      <c r="N45" s="359"/>
      <c r="O45" s="151" t="s">
        <v>1359</v>
      </c>
    </row>
    <row r="46" spans="1:20" ht="20" customHeight="1">
      <c r="A46" s="41" t="s">
        <v>881</v>
      </c>
      <c r="B46" s="41">
        <v>0.5</v>
      </c>
      <c r="C46" s="360">
        <v>7</v>
      </c>
      <c r="D46" s="360"/>
      <c r="E46" s="360">
        <v>0.3</v>
      </c>
      <c r="F46" s="360"/>
      <c r="G46" s="361">
        <v>0.9</v>
      </c>
      <c r="H46" s="361"/>
      <c r="I46" s="361">
        <v>0.8</v>
      </c>
      <c r="J46" s="361"/>
      <c r="K46" s="41">
        <v>1.6</v>
      </c>
      <c r="L46" s="47">
        <v>19.2</v>
      </c>
      <c r="M46" s="361">
        <v>36</v>
      </c>
      <c r="N46" s="361"/>
      <c r="O46" s="150" t="s">
        <v>1357</v>
      </c>
    </row>
    <row r="47" spans="1:20" ht="20" customHeight="1">
      <c r="A47" s="39" t="s">
        <v>881</v>
      </c>
      <c r="B47" s="39">
        <v>0.75</v>
      </c>
      <c r="C47" s="358">
        <v>7</v>
      </c>
      <c r="D47" s="358"/>
      <c r="E47" s="358">
        <v>0.37</v>
      </c>
      <c r="F47" s="358"/>
      <c r="G47" s="358">
        <v>1.1100000000000001</v>
      </c>
      <c r="H47" s="358"/>
      <c r="I47" s="359">
        <v>0.8</v>
      </c>
      <c r="J47" s="359"/>
      <c r="K47" s="39">
        <v>1.5</v>
      </c>
      <c r="L47" s="48">
        <v>20.399999999999999</v>
      </c>
      <c r="M47" s="359">
        <v>24.5</v>
      </c>
      <c r="N47" s="359"/>
      <c r="O47" s="151" t="s">
        <v>1363</v>
      </c>
    </row>
    <row r="48" spans="1:20" ht="20" customHeight="1">
      <c r="A48" s="41" t="s">
        <v>881</v>
      </c>
      <c r="B48" s="45">
        <v>1</v>
      </c>
      <c r="C48" s="360">
        <v>7</v>
      </c>
      <c r="D48" s="360"/>
      <c r="E48" s="360">
        <v>0.43</v>
      </c>
      <c r="F48" s="360"/>
      <c r="G48" s="360">
        <v>1.26</v>
      </c>
      <c r="H48" s="360"/>
      <c r="I48" s="361">
        <v>0.8</v>
      </c>
      <c r="J48" s="361"/>
      <c r="K48" s="41">
        <v>1.6</v>
      </c>
      <c r="L48" s="47">
        <v>21.5</v>
      </c>
      <c r="M48" s="361">
        <v>18.100000000000001</v>
      </c>
      <c r="N48" s="361"/>
      <c r="O48" s="150" t="s">
        <v>519</v>
      </c>
    </row>
    <row r="49" spans="1:15" ht="20" customHeight="1">
      <c r="A49" s="39" t="s">
        <v>881</v>
      </c>
      <c r="B49" s="39">
        <v>1.5</v>
      </c>
      <c r="C49" s="358">
        <v>7</v>
      </c>
      <c r="D49" s="358"/>
      <c r="E49" s="358">
        <v>0.52</v>
      </c>
      <c r="F49" s="358"/>
      <c r="G49" s="358">
        <v>1.56</v>
      </c>
      <c r="H49" s="358"/>
      <c r="I49" s="359">
        <v>0.8</v>
      </c>
      <c r="J49" s="359"/>
      <c r="K49" s="39">
        <v>1.6</v>
      </c>
      <c r="L49" s="48">
        <v>23</v>
      </c>
      <c r="M49" s="359">
        <v>12.1</v>
      </c>
      <c r="N49" s="359"/>
      <c r="O49" s="151" t="s">
        <v>1364</v>
      </c>
    </row>
    <row r="50" spans="1:15" ht="20" customHeight="1">
      <c r="A50" s="41" t="s">
        <v>881</v>
      </c>
      <c r="B50" s="41">
        <v>2.5</v>
      </c>
      <c r="C50" s="360">
        <v>7</v>
      </c>
      <c r="D50" s="360"/>
      <c r="E50" s="360">
        <v>0.67</v>
      </c>
      <c r="F50" s="360"/>
      <c r="G50" s="360">
        <v>2.0099999999999998</v>
      </c>
      <c r="H50" s="360"/>
      <c r="I50" s="361">
        <v>0.8</v>
      </c>
      <c r="J50" s="361"/>
      <c r="K50" s="41">
        <v>1.6</v>
      </c>
      <c r="L50" s="47">
        <v>25.8</v>
      </c>
      <c r="M50" s="361">
        <v>7.41</v>
      </c>
      <c r="N50" s="361"/>
      <c r="O50" s="150" t="s">
        <v>1365</v>
      </c>
    </row>
    <row r="51" spans="1:15" ht="20" customHeight="1">
      <c r="A51" s="39" t="s">
        <v>882</v>
      </c>
      <c r="B51" s="39">
        <v>0.5</v>
      </c>
      <c r="C51" s="358">
        <v>7</v>
      </c>
      <c r="D51" s="358"/>
      <c r="E51" s="358">
        <v>0.3</v>
      </c>
      <c r="F51" s="358"/>
      <c r="G51" s="359">
        <v>0.9</v>
      </c>
      <c r="H51" s="359"/>
      <c r="I51" s="359">
        <v>0.8</v>
      </c>
      <c r="J51" s="359"/>
      <c r="K51" s="39">
        <v>1.6</v>
      </c>
      <c r="L51" s="48">
        <v>19.7</v>
      </c>
      <c r="M51" s="359">
        <v>36</v>
      </c>
      <c r="N51" s="359"/>
      <c r="O51" s="151" t="s">
        <v>677</v>
      </c>
    </row>
    <row r="52" spans="1:15" ht="20" customHeight="1">
      <c r="A52" s="41" t="s">
        <v>882</v>
      </c>
      <c r="B52" s="41">
        <v>0.75</v>
      </c>
      <c r="C52" s="360">
        <v>7</v>
      </c>
      <c r="D52" s="360"/>
      <c r="E52" s="360">
        <v>0.37</v>
      </c>
      <c r="F52" s="360"/>
      <c r="G52" s="360">
        <v>1.1100000000000001</v>
      </c>
      <c r="H52" s="360"/>
      <c r="I52" s="361">
        <v>0.8</v>
      </c>
      <c r="J52" s="361"/>
      <c r="K52" s="41">
        <v>1.6</v>
      </c>
      <c r="L52" s="47">
        <v>21</v>
      </c>
      <c r="M52" s="361">
        <v>24.5</v>
      </c>
      <c r="N52" s="361"/>
      <c r="O52" s="150" t="s">
        <v>519</v>
      </c>
    </row>
    <row r="53" spans="1:15" ht="20" customHeight="1">
      <c r="A53" s="39" t="s">
        <v>882</v>
      </c>
      <c r="B53" s="46">
        <v>1</v>
      </c>
      <c r="C53" s="358">
        <v>7</v>
      </c>
      <c r="D53" s="358"/>
      <c r="E53" s="358">
        <v>0.43</v>
      </c>
      <c r="F53" s="358"/>
      <c r="G53" s="358">
        <v>1.26</v>
      </c>
      <c r="H53" s="358"/>
      <c r="I53" s="359">
        <v>0.8</v>
      </c>
      <c r="J53" s="359"/>
      <c r="K53" s="39">
        <v>1.6</v>
      </c>
      <c r="L53" s="48">
        <v>22.2</v>
      </c>
      <c r="M53" s="359">
        <v>18.100000000000001</v>
      </c>
      <c r="N53" s="359"/>
      <c r="O53" s="151" t="s">
        <v>1360</v>
      </c>
    </row>
    <row r="54" spans="1:15" ht="20" customHeight="1">
      <c r="A54" s="41" t="s">
        <v>882</v>
      </c>
      <c r="B54" s="41">
        <v>1.5</v>
      </c>
      <c r="C54" s="360">
        <v>7</v>
      </c>
      <c r="D54" s="360"/>
      <c r="E54" s="360">
        <v>0.52</v>
      </c>
      <c r="F54" s="360"/>
      <c r="G54" s="360">
        <v>1.56</v>
      </c>
      <c r="H54" s="360"/>
      <c r="I54" s="361">
        <v>0.8</v>
      </c>
      <c r="J54" s="361"/>
      <c r="K54" s="41">
        <v>1.6</v>
      </c>
      <c r="L54" s="47">
        <v>24</v>
      </c>
      <c r="M54" s="361">
        <v>12.1</v>
      </c>
      <c r="N54" s="361"/>
      <c r="O54" s="150" t="s">
        <v>1361</v>
      </c>
    </row>
    <row r="55" spans="1:15" ht="20" customHeight="1">
      <c r="A55" s="39" t="s">
        <v>882</v>
      </c>
      <c r="B55" s="39">
        <v>2.5</v>
      </c>
      <c r="C55" s="358">
        <v>7</v>
      </c>
      <c r="D55" s="358"/>
      <c r="E55" s="358">
        <v>0.67</v>
      </c>
      <c r="F55" s="358"/>
      <c r="G55" s="358">
        <v>2.0099999999999998</v>
      </c>
      <c r="H55" s="358"/>
      <c r="I55" s="359">
        <v>0.8</v>
      </c>
      <c r="J55" s="359"/>
      <c r="K55" s="39">
        <v>1.6</v>
      </c>
      <c r="L55" s="48">
        <v>26.8</v>
      </c>
      <c r="M55" s="359">
        <v>7.41</v>
      </c>
      <c r="N55" s="359"/>
      <c r="O55" s="151" t="s">
        <v>1362</v>
      </c>
    </row>
    <row r="57" spans="1:15">
      <c r="O57" s="135" t="s">
        <v>1346</v>
      </c>
    </row>
    <row r="66" spans="1:15" ht="30" customHeight="1">
      <c r="A66" s="12"/>
      <c r="B66" s="13" t="s">
        <v>7</v>
      </c>
      <c r="C66" s="14"/>
      <c r="D66" s="14"/>
      <c r="E66" s="14"/>
      <c r="F66" s="14"/>
      <c r="G66" s="14"/>
      <c r="H66" s="14"/>
      <c r="I66" s="14"/>
      <c r="J66" s="14"/>
      <c r="K66" s="14"/>
      <c r="L66" s="14"/>
      <c r="M66" s="14"/>
      <c r="N66" s="14"/>
      <c r="O66" s="16">
        <v>63</v>
      </c>
    </row>
  </sheetData>
  <mergeCells count="166">
    <mergeCell ref="H1:N1"/>
    <mergeCell ref="A2:O2"/>
    <mergeCell ref="C23:F23"/>
    <mergeCell ref="C24:F24"/>
    <mergeCell ref="C25:D25"/>
    <mergeCell ref="E25:F25"/>
    <mergeCell ref="G25:H25"/>
    <mergeCell ref="I25:J25"/>
    <mergeCell ref="M25:N25"/>
    <mergeCell ref="K23:K24"/>
    <mergeCell ref="L23:L24"/>
    <mergeCell ref="O23:O24"/>
    <mergeCell ref="A23:B24"/>
    <mergeCell ref="G23:H24"/>
    <mergeCell ref="I23:J24"/>
    <mergeCell ref="M23:N24"/>
    <mergeCell ref="C26:D26"/>
    <mergeCell ref="E26:F26"/>
    <mergeCell ref="G26:H26"/>
    <mergeCell ref="I26:J26"/>
    <mergeCell ref="M26:N26"/>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 ref="C48:D48"/>
    <mergeCell ref="E48:F48"/>
    <mergeCell ref="G48:H48"/>
    <mergeCell ref="I48:J48"/>
    <mergeCell ref="M48:N48"/>
    <mergeCell ref="C49:D49"/>
    <mergeCell ref="E49:F49"/>
    <mergeCell ref="G49:H49"/>
    <mergeCell ref="I49:J49"/>
    <mergeCell ref="M49:N49"/>
    <mergeCell ref="C50:D50"/>
    <mergeCell ref="E50:F50"/>
    <mergeCell ref="G50:H50"/>
    <mergeCell ref="I50:J50"/>
    <mergeCell ref="M50:N50"/>
    <mergeCell ref="C51:D51"/>
    <mergeCell ref="E51:F51"/>
    <mergeCell ref="G51:H51"/>
    <mergeCell ref="I51:J51"/>
    <mergeCell ref="M51:N51"/>
    <mergeCell ref="C52:D52"/>
    <mergeCell ref="E52:F52"/>
    <mergeCell ref="G52:H52"/>
    <mergeCell ref="I52:J52"/>
    <mergeCell ref="M52:N52"/>
    <mergeCell ref="C53:D53"/>
    <mergeCell ref="E53:F53"/>
    <mergeCell ref="G53:H53"/>
    <mergeCell ref="I53:J53"/>
    <mergeCell ref="M53:N53"/>
    <mergeCell ref="C54:D54"/>
    <mergeCell ref="E54:F54"/>
    <mergeCell ref="G54:H54"/>
    <mergeCell ref="I54:J54"/>
    <mergeCell ref="M54:N54"/>
    <mergeCell ref="C55:D55"/>
    <mergeCell ref="E55:F55"/>
    <mergeCell ref="G55:H55"/>
    <mergeCell ref="I55:J55"/>
    <mergeCell ref="M55:N55"/>
  </mergeCells>
  <hyperlinks>
    <hyperlink ref="B66" r:id="rId1" tooltip="http://www.Z43-cable.vn" xr:uid="{00000000-0004-0000-3B00-000000000000}"/>
  </hyperlinks>
  <pageMargins left="0.47222222222222199" right="0.47222222222222199" top="0.118055555555556" bottom="5.9027777777777797E-2" header="0" footer="0"/>
  <pageSetup paperSize="9" scale="65" orientation="portrait" r:id="rId2"/>
  <colBreaks count="1" manualBreakCount="1">
    <brk id="15" max="78" man="1"/>
  </colBreaks>
  <drawing r:id="rId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O67"/>
  <sheetViews>
    <sheetView view="pageBreakPreview" topLeftCell="A49" zoomScale="115" zoomScaleNormal="115" workbookViewId="0">
      <selection activeCell="O63" sqref="O63"/>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883</v>
      </c>
      <c r="B1" s="17"/>
      <c r="C1" s="17"/>
      <c r="D1" s="17"/>
      <c r="E1" s="17"/>
      <c r="F1" s="17"/>
      <c r="H1" s="179" t="s">
        <v>1</v>
      </c>
      <c r="I1" s="179"/>
      <c r="J1" s="179"/>
      <c r="K1" s="179"/>
      <c r="L1" s="179"/>
      <c r="M1" s="179"/>
      <c r="N1" s="179"/>
    </row>
    <row r="2" spans="1:15" s="1" customFormat="1" ht="33" customHeight="1">
      <c r="A2" s="364" t="s">
        <v>884</v>
      </c>
      <c r="B2" s="364"/>
      <c r="C2" s="364"/>
      <c r="D2" s="364"/>
      <c r="E2" s="364"/>
      <c r="F2" s="364"/>
      <c r="G2" s="364"/>
      <c r="H2" s="364"/>
      <c r="I2" s="364"/>
      <c r="J2" s="364"/>
      <c r="K2" s="364"/>
      <c r="L2" s="364"/>
      <c r="M2" s="364"/>
      <c r="N2" s="364"/>
      <c r="O2" s="364"/>
    </row>
    <row r="3" spans="1:15" ht="35" customHeight="1">
      <c r="A3" s="30" t="s">
        <v>853</v>
      </c>
      <c r="B3" s="31"/>
      <c r="C3" s="31"/>
      <c r="D3" s="31"/>
      <c r="E3" s="31"/>
      <c r="F3" s="31"/>
      <c r="G3" s="32"/>
      <c r="H3" s="32"/>
      <c r="I3" s="32"/>
      <c r="J3" s="32"/>
      <c r="K3" s="32"/>
      <c r="L3" s="32"/>
      <c r="M3" s="32"/>
      <c r="N3" s="32"/>
      <c r="O3" s="32"/>
    </row>
    <row r="4" spans="1:15" ht="10" customHeight="1">
      <c r="A4" s="22"/>
      <c r="B4" s="22"/>
      <c r="C4" s="22"/>
      <c r="D4" s="22"/>
      <c r="E4" s="22"/>
      <c r="F4" s="22"/>
      <c r="K4"/>
    </row>
    <row r="5" spans="1:15" ht="15">
      <c r="A5" s="4" t="s">
        <v>259</v>
      </c>
      <c r="B5" s="33"/>
      <c r="C5" s="33"/>
      <c r="D5" s="33"/>
      <c r="E5" s="33"/>
      <c r="F5" s="33"/>
    </row>
    <row r="6" spans="1:15">
      <c r="A6" s="2" t="s">
        <v>854</v>
      </c>
      <c r="B6" s="34"/>
      <c r="C6" s="34"/>
      <c r="D6" s="34"/>
      <c r="E6" s="34"/>
      <c r="F6" s="34"/>
    </row>
    <row r="7" spans="1:15">
      <c r="A7" s="2" t="s">
        <v>885</v>
      </c>
      <c r="B7" s="34"/>
      <c r="C7" s="34"/>
      <c r="D7" s="34"/>
      <c r="E7" s="34"/>
      <c r="F7" s="34"/>
    </row>
    <row r="8" spans="1:15">
      <c r="A8" s="2" t="s">
        <v>886</v>
      </c>
      <c r="B8" s="34"/>
      <c r="C8" s="34"/>
      <c r="D8" s="34"/>
      <c r="E8" s="34"/>
      <c r="F8" s="34"/>
    </row>
    <row r="9" spans="1:15">
      <c r="A9" s="2" t="s">
        <v>887</v>
      </c>
      <c r="B9" s="34"/>
      <c r="C9" s="34"/>
      <c r="D9" s="34"/>
      <c r="E9" s="34"/>
      <c r="F9" s="34"/>
    </row>
    <row r="10" spans="1:15">
      <c r="A10" s="2" t="s">
        <v>888</v>
      </c>
    </row>
    <row r="11" spans="1:15" customFormat="1" ht="10" customHeight="1">
      <c r="A11" s="2"/>
      <c r="B11" s="2"/>
      <c r="C11" s="2"/>
      <c r="D11" s="2"/>
      <c r="E11" s="2"/>
      <c r="F11" s="2"/>
    </row>
    <row r="12" spans="1:15" s="1" customFormat="1" ht="15.5">
      <c r="A12" s="4" t="s">
        <v>174</v>
      </c>
      <c r="B12" s="4"/>
      <c r="C12" s="4"/>
      <c r="D12" s="4"/>
      <c r="E12" s="4"/>
      <c r="F12" s="4"/>
    </row>
    <row r="13" spans="1:15">
      <c r="A13" s="2" t="s">
        <v>858</v>
      </c>
      <c r="B13" s="34"/>
      <c r="C13" s="34"/>
      <c r="D13" s="34"/>
      <c r="E13" s="34"/>
      <c r="F13" s="34"/>
      <c r="G13" s="35"/>
      <c r="H13" s="35"/>
      <c r="I13" s="35"/>
      <c r="J13" s="35"/>
      <c r="K13" s="35"/>
      <c r="L13" s="35"/>
    </row>
    <row r="14" spans="1:15">
      <c r="A14" s="2" t="s">
        <v>859</v>
      </c>
      <c r="B14" s="34"/>
      <c r="C14" s="34"/>
      <c r="D14" s="34"/>
      <c r="E14" s="34"/>
      <c r="F14" s="34"/>
      <c r="G14" s="35"/>
      <c r="H14" s="35"/>
      <c r="I14" s="35"/>
      <c r="J14" s="35"/>
      <c r="K14" s="35"/>
      <c r="L14" s="35"/>
    </row>
    <row r="15" spans="1:15" ht="10" customHeight="1"/>
    <row r="16" spans="1:15" ht="15">
      <c r="A16" s="4" t="s">
        <v>176</v>
      </c>
      <c r="B16" s="33"/>
      <c r="C16" s="33"/>
      <c r="D16" s="33"/>
      <c r="E16" s="33"/>
      <c r="F16" s="33"/>
    </row>
    <row r="17" spans="1:15">
      <c r="A17" s="36" t="s">
        <v>860</v>
      </c>
      <c r="B17" s="37"/>
      <c r="C17" s="37"/>
      <c r="D17" s="37"/>
      <c r="E17" s="37"/>
      <c r="F17" s="37"/>
    </row>
    <row r="18" spans="1:15">
      <c r="A18" s="36" t="s">
        <v>861</v>
      </c>
      <c r="B18" s="37"/>
      <c r="C18" s="37"/>
      <c r="D18" s="37"/>
      <c r="E18" s="37"/>
      <c r="F18" s="37"/>
    </row>
    <row r="19" spans="1:15">
      <c r="A19" s="36" t="s">
        <v>862</v>
      </c>
      <c r="B19" s="37"/>
      <c r="C19" s="37"/>
      <c r="D19" s="37"/>
      <c r="E19" s="37"/>
      <c r="F19" s="37"/>
    </row>
    <row r="20" spans="1:15">
      <c r="A20" s="36" t="s">
        <v>863</v>
      </c>
      <c r="B20" s="37"/>
      <c r="C20" s="37"/>
      <c r="D20" s="37"/>
      <c r="E20" s="37"/>
      <c r="F20" s="37"/>
    </row>
    <row r="21" spans="1:15" ht="10" customHeight="1"/>
    <row r="22" spans="1:15" ht="15">
      <c r="A22" s="4" t="s">
        <v>182</v>
      </c>
      <c r="B22" s="33"/>
      <c r="C22" s="33"/>
      <c r="D22" s="33"/>
      <c r="E22" s="33"/>
      <c r="F22" s="33"/>
    </row>
    <row r="23" spans="1:15" ht="10" customHeight="1"/>
    <row r="24" spans="1:15"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15" ht="30" customHeight="1">
      <c r="A25" s="193"/>
      <c r="B25" s="193"/>
      <c r="C25" s="193" t="s">
        <v>240</v>
      </c>
      <c r="D25" s="193"/>
      <c r="E25" s="193"/>
      <c r="F25" s="193"/>
      <c r="G25" s="193"/>
      <c r="H25" s="193"/>
      <c r="I25" s="193"/>
      <c r="J25" s="193"/>
      <c r="K25" s="193"/>
      <c r="L25" s="193"/>
      <c r="M25" s="193"/>
      <c r="N25" s="193"/>
      <c r="O25" s="193"/>
    </row>
    <row r="26" spans="1:15">
      <c r="A26" s="38" t="s">
        <v>192</v>
      </c>
      <c r="B26" s="38" t="s">
        <v>193</v>
      </c>
      <c r="C26" s="193" t="s">
        <v>194</v>
      </c>
      <c r="D26" s="193"/>
      <c r="E26" s="193" t="s">
        <v>196</v>
      </c>
      <c r="F26" s="365"/>
      <c r="G26" s="193" t="s">
        <v>196</v>
      </c>
      <c r="H26" s="193"/>
      <c r="I26" s="193" t="s">
        <v>196</v>
      </c>
      <c r="J26" s="193"/>
      <c r="K26" s="38" t="s">
        <v>196</v>
      </c>
      <c r="L26" s="38" t="s">
        <v>196</v>
      </c>
      <c r="M26" s="193" t="s">
        <v>197</v>
      </c>
      <c r="N26" s="193"/>
      <c r="O26" s="38" t="s">
        <v>198</v>
      </c>
    </row>
    <row r="27" spans="1:15" ht="20" customHeight="1">
      <c r="A27" s="41" t="s">
        <v>889</v>
      </c>
      <c r="B27" s="41">
        <v>0.5</v>
      </c>
      <c r="C27" s="360">
        <v>7</v>
      </c>
      <c r="D27" s="360"/>
      <c r="E27" s="360">
        <v>0.3</v>
      </c>
      <c r="F27" s="360"/>
      <c r="G27" s="360">
        <v>0.9</v>
      </c>
      <c r="H27" s="360"/>
      <c r="I27" s="361">
        <v>0.8</v>
      </c>
      <c r="J27" s="361"/>
      <c r="K27" s="41">
        <v>1.5</v>
      </c>
      <c r="L27" s="47">
        <v>10.199999999999999</v>
      </c>
      <c r="M27" s="361">
        <v>36</v>
      </c>
      <c r="N27" s="361"/>
      <c r="O27" s="150" t="s">
        <v>1409</v>
      </c>
    </row>
    <row r="28" spans="1:15" ht="20" customHeight="1">
      <c r="A28" s="39" t="s">
        <v>889</v>
      </c>
      <c r="B28" s="39">
        <v>0.75</v>
      </c>
      <c r="C28" s="358">
        <v>7</v>
      </c>
      <c r="D28" s="358"/>
      <c r="E28" s="358">
        <v>0.37</v>
      </c>
      <c r="F28" s="358"/>
      <c r="G28" s="358">
        <v>1.1100000000000001</v>
      </c>
      <c r="H28" s="358"/>
      <c r="I28" s="359">
        <v>0.8</v>
      </c>
      <c r="J28" s="359"/>
      <c r="K28" s="39">
        <v>1.5</v>
      </c>
      <c r="L28" s="48">
        <v>10.7</v>
      </c>
      <c r="M28" s="359">
        <v>24.5</v>
      </c>
      <c r="N28" s="359"/>
      <c r="O28" s="151" t="s">
        <v>287</v>
      </c>
    </row>
    <row r="29" spans="1:15" ht="20" customHeight="1">
      <c r="A29" s="41" t="s">
        <v>889</v>
      </c>
      <c r="B29" s="45">
        <v>1</v>
      </c>
      <c r="C29" s="360">
        <v>7</v>
      </c>
      <c r="D29" s="360"/>
      <c r="E29" s="360">
        <v>0.43</v>
      </c>
      <c r="F29" s="360"/>
      <c r="G29" s="360">
        <v>1.26</v>
      </c>
      <c r="H29" s="360"/>
      <c r="I29" s="361">
        <v>0.8</v>
      </c>
      <c r="J29" s="361"/>
      <c r="K29" s="41">
        <v>1.5</v>
      </c>
      <c r="L29" s="47">
        <v>11</v>
      </c>
      <c r="M29" s="361">
        <v>18.100000000000001</v>
      </c>
      <c r="N29" s="361"/>
      <c r="O29" s="150" t="s">
        <v>1410</v>
      </c>
    </row>
    <row r="30" spans="1:15" ht="20" customHeight="1">
      <c r="A30" s="39" t="s">
        <v>889</v>
      </c>
      <c r="B30" s="39">
        <v>1.5</v>
      </c>
      <c r="C30" s="358">
        <v>7</v>
      </c>
      <c r="D30" s="358"/>
      <c r="E30" s="358">
        <v>0.52</v>
      </c>
      <c r="F30" s="358"/>
      <c r="G30" s="358">
        <v>1.56</v>
      </c>
      <c r="H30" s="358"/>
      <c r="I30" s="359">
        <v>0.8</v>
      </c>
      <c r="J30" s="359"/>
      <c r="K30" s="39">
        <v>1.5</v>
      </c>
      <c r="L30" s="48">
        <v>11.5</v>
      </c>
      <c r="M30" s="359">
        <v>12.1</v>
      </c>
      <c r="N30" s="359"/>
      <c r="O30" s="151" t="s">
        <v>1411</v>
      </c>
    </row>
    <row r="31" spans="1:15" ht="20" customHeight="1">
      <c r="A31" s="41" t="s">
        <v>889</v>
      </c>
      <c r="B31" s="41">
        <v>2.5</v>
      </c>
      <c r="C31" s="360">
        <v>7</v>
      </c>
      <c r="D31" s="360"/>
      <c r="E31" s="360">
        <v>0.67</v>
      </c>
      <c r="F31" s="360"/>
      <c r="G31" s="360">
        <v>2.0099999999999998</v>
      </c>
      <c r="H31" s="360"/>
      <c r="I31" s="361">
        <v>0.8</v>
      </c>
      <c r="J31" s="361"/>
      <c r="K31" s="41">
        <v>1.5</v>
      </c>
      <c r="L31" s="47">
        <v>12.4</v>
      </c>
      <c r="M31" s="361">
        <v>7.41</v>
      </c>
      <c r="N31" s="361"/>
      <c r="O31" s="150" t="s">
        <v>383</v>
      </c>
    </row>
    <row r="32" spans="1:15" ht="20" customHeight="1">
      <c r="A32" s="39" t="s">
        <v>889</v>
      </c>
      <c r="B32" s="46">
        <v>4</v>
      </c>
      <c r="C32" s="358">
        <v>7</v>
      </c>
      <c r="D32" s="358"/>
      <c r="E32" s="358">
        <v>0.85</v>
      </c>
      <c r="F32" s="358"/>
      <c r="G32" s="358">
        <v>2.5499999999999998</v>
      </c>
      <c r="H32" s="358"/>
      <c r="I32" s="359">
        <v>1</v>
      </c>
      <c r="J32" s="359"/>
      <c r="K32" s="39">
        <v>1.5</v>
      </c>
      <c r="L32" s="48">
        <v>14.3</v>
      </c>
      <c r="M32" s="359">
        <v>36</v>
      </c>
      <c r="N32" s="359"/>
      <c r="O32" s="151" t="s">
        <v>629</v>
      </c>
    </row>
    <row r="33" spans="1:15" ht="20" customHeight="1">
      <c r="A33" s="41" t="s">
        <v>890</v>
      </c>
      <c r="B33" s="41">
        <v>0.5</v>
      </c>
      <c r="C33" s="360">
        <v>7</v>
      </c>
      <c r="D33" s="360"/>
      <c r="E33" s="360">
        <v>0.3</v>
      </c>
      <c r="F33" s="360"/>
      <c r="G33" s="360">
        <v>0.9</v>
      </c>
      <c r="H33" s="360"/>
      <c r="I33" s="361">
        <v>0.8</v>
      </c>
      <c r="J33" s="361"/>
      <c r="K33" s="41">
        <v>1.5</v>
      </c>
      <c r="L33" s="47">
        <v>10.6</v>
      </c>
      <c r="M33" s="361">
        <v>36</v>
      </c>
      <c r="N33" s="361"/>
      <c r="O33" s="150" t="s">
        <v>1412</v>
      </c>
    </row>
    <row r="34" spans="1:15" ht="20" customHeight="1">
      <c r="A34" s="39" t="s">
        <v>890</v>
      </c>
      <c r="B34" s="39">
        <v>0.75</v>
      </c>
      <c r="C34" s="358">
        <v>7</v>
      </c>
      <c r="D34" s="358"/>
      <c r="E34" s="358">
        <v>0.37</v>
      </c>
      <c r="F34" s="358"/>
      <c r="G34" s="358">
        <v>1.1100000000000001</v>
      </c>
      <c r="H34" s="358"/>
      <c r="I34" s="359">
        <v>0.8</v>
      </c>
      <c r="J34" s="359"/>
      <c r="K34" s="39">
        <v>1.5</v>
      </c>
      <c r="L34" s="48">
        <v>11.1</v>
      </c>
      <c r="M34" s="359">
        <v>24.5</v>
      </c>
      <c r="N34" s="359"/>
      <c r="O34" s="151" t="s">
        <v>1413</v>
      </c>
    </row>
    <row r="35" spans="1:15" ht="20" customHeight="1">
      <c r="A35" s="41" t="s">
        <v>890</v>
      </c>
      <c r="B35" s="45">
        <v>1</v>
      </c>
      <c r="C35" s="360">
        <v>7</v>
      </c>
      <c r="D35" s="360"/>
      <c r="E35" s="360">
        <v>0.43</v>
      </c>
      <c r="F35" s="360"/>
      <c r="G35" s="360">
        <v>1.26</v>
      </c>
      <c r="H35" s="360"/>
      <c r="I35" s="361">
        <v>0.8</v>
      </c>
      <c r="J35" s="361"/>
      <c r="K35" s="41">
        <v>1.5</v>
      </c>
      <c r="L35" s="47">
        <v>11.5</v>
      </c>
      <c r="M35" s="361">
        <v>18.100000000000001</v>
      </c>
      <c r="N35" s="361"/>
      <c r="O35" s="150" t="s">
        <v>1215</v>
      </c>
    </row>
    <row r="36" spans="1:15" ht="20" customHeight="1">
      <c r="A36" s="39" t="s">
        <v>890</v>
      </c>
      <c r="B36" s="39">
        <v>1.5</v>
      </c>
      <c r="C36" s="358">
        <v>7</v>
      </c>
      <c r="D36" s="358"/>
      <c r="E36" s="358">
        <v>0.52</v>
      </c>
      <c r="F36" s="358"/>
      <c r="G36" s="358">
        <v>1.56</v>
      </c>
      <c r="H36" s="358"/>
      <c r="I36" s="359">
        <v>0.8</v>
      </c>
      <c r="J36" s="359"/>
      <c r="K36" s="39">
        <v>1.5</v>
      </c>
      <c r="L36" s="48">
        <v>11.7</v>
      </c>
      <c r="M36" s="359">
        <v>12.1</v>
      </c>
      <c r="N36" s="359"/>
      <c r="O36" s="151" t="s">
        <v>1312</v>
      </c>
    </row>
    <row r="37" spans="1:15" ht="20" customHeight="1">
      <c r="A37" s="41" t="s">
        <v>890</v>
      </c>
      <c r="B37" s="41">
        <v>2.5</v>
      </c>
      <c r="C37" s="360">
        <v>7</v>
      </c>
      <c r="D37" s="360"/>
      <c r="E37" s="360">
        <v>0.67</v>
      </c>
      <c r="F37" s="360"/>
      <c r="G37" s="360">
        <v>2.0099999999999998</v>
      </c>
      <c r="H37" s="360"/>
      <c r="I37" s="361">
        <v>0.8</v>
      </c>
      <c r="J37" s="361"/>
      <c r="K37" s="41">
        <v>1.5</v>
      </c>
      <c r="L37" s="47">
        <v>13</v>
      </c>
      <c r="M37" s="361">
        <v>7.41</v>
      </c>
      <c r="N37" s="361"/>
      <c r="O37" s="150" t="s">
        <v>1336</v>
      </c>
    </row>
    <row r="38" spans="1:15" ht="20" customHeight="1">
      <c r="A38" s="39" t="s">
        <v>890</v>
      </c>
      <c r="B38" s="46">
        <v>4</v>
      </c>
      <c r="C38" s="358">
        <v>7</v>
      </c>
      <c r="D38" s="358"/>
      <c r="E38" s="358">
        <v>0.85</v>
      </c>
      <c r="F38" s="358"/>
      <c r="G38" s="358">
        <v>2.5499999999999998</v>
      </c>
      <c r="H38" s="358"/>
      <c r="I38" s="359">
        <v>1</v>
      </c>
      <c r="J38" s="359"/>
      <c r="K38" s="39">
        <v>1.5</v>
      </c>
      <c r="L38" s="48">
        <v>15</v>
      </c>
      <c r="M38" s="359">
        <v>36</v>
      </c>
      <c r="N38" s="359"/>
      <c r="O38" s="151" t="s">
        <v>630</v>
      </c>
    </row>
    <row r="39" spans="1:15" ht="20" customHeight="1">
      <c r="A39" s="41" t="s">
        <v>891</v>
      </c>
      <c r="B39" s="41">
        <v>0.5</v>
      </c>
      <c r="C39" s="360">
        <v>7</v>
      </c>
      <c r="D39" s="360"/>
      <c r="E39" s="360">
        <v>0.3</v>
      </c>
      <c r="F39" s="360"/>
      <c r="G39" s="360">
        <v>0.9</v>
      </c>
      <c r="H39" s="360"/>
      <c r="I39" s="361">
        <v>0.8</v>
      </c>
      <c r="J39" s="361"/>
      <c r="K39" s="41">
        <v>1.5</v>
      </c>
      <c r="L39" s="47">
        <v>10.6</v>
      </c>
      <c r="M39" s="361">
        <v>36</v>
      </c>
      <c r="N39" s="361"/>
      <c r="O39" s="150" t="s">
        <v>1317</v>
      </c>
    </row>
    <row r="40" spans="1:15" ht="20" customHeight="1">
      <c r="A40" s="39" t="s">
        <v>891</v>
      </c>
      <c r="B40" s="39">
        <v>0.75</v>
      </c>
      <c r="C40" s="358">
        <v>7</v>
      </c>
      <c r="D40" s="358"/>
      <c r="E40" s="358">
        <v>0.37</v>
      </c>
      <c r="F40" s="358"/>
      <c r="G40" s="358">
        <v>1.1100000000000001</v>
      </c>
      <c r="H40" s="358"/>
      <c r="I40" s="359">
        <v>0.8</v>
      </c>
      <c r="J40" s="359"/>
      <c r="K40" s="39">
        <v>1.5</v>
      </c>
      <c r="L40" s="48">
        <v>11.8</v>
      </c>
      <c r="M40" s="359">
        <v>24.5</v>
      </c>
      <c r="N40" s="359"/>
      <c r="O40" s="151" t="s">
        <v>344</v>
      </c>
    </row>
    <row r="41" spans="1:15" ht="20" customHeight="1">
      <c r="A41" s="41" t="s">
        <v>891</v>
      </c>
      <c r="B41" s="45">
        <v>1</v>
      </c>
      <c r="C41" s="360">
        <v>7</v>
      </c>
      <c r="D41" s="360"/>
      <c r="E41" s="360">
        <v>0.43</v>
      </c>
      <c r="F41" s="360"/>
      <c r="G41" s="360">
        <v>1.26</v>
      </c>
      <c r="H41" s="360"/>
      <c r="I41" s="361">
        <v>0.8</v>
      </c>
      <c r="J41" s="361"/>
      <c r="K41" s="41">
        <v>1.5</v>
      </c>
      <c r="L41" s="47">
        <v>12.2</v>
      </c>
      <c r="M41" s="361">
        <v>18.100000000000001</v>
      </c>
      <c r="N41" s="361"/>
      <c r="O41" s="150" t="s">
        <v>1309</v>
      </c>
    </row>
    <row r="42" spans="1:15" ht="20" customHeight="1">
      <c r="A42" s="39" t="s">
        <v>891</v>
      </c>
      <c r="B42" s="39">
        <v>1.5</v>
      </c>
      <c r="C42" s="358">
        <v>7</v>
      </c>
      <c r="D42" s="358"/>
      <c r="E42" s="358">
        <v>0.52</v>
      </c>
      <c r="F42" s="358"/>
      <c r="G42" s="358">
        <v>1.56</v>
      </c>
      <c r="H42" s="358"/>
      <c r="I42" s="359">
        <v>0.8</v>
      </c>
      <c r="J42" s="359"/>
      <c r="K42" s="39">
        <v>1.5</v>
      </c>
      <c r="L42" s="48">
        <v>11.8</v>
      </c>
      <c r="M42" s="359">
        <v>12.1</v>
      </c>
      <c r="N42" s="359"/>
      <c r="O42" s="151" t="s">
        <v>1132</v>
      </c>
    </row>
    <row r="43" spans="1:15" ht="20" customHeight="1">
      <c r="A43" s="41" t="s">
        <v>891</v>
      </c>
      <c r="B43" s="41">
        <v>2.5</v>
      </c>
      <c r="C43" s="360">
        <v>7</v>
      </c>
      <c r="D43" s="360"/>
      <c r="E43" s="360">
        <v>0.67</v>
      </c>
      <c r="F43" s="360"/>
      <c r="G43" s="360">
        <v>2.0099999999999998</v>
      </c>
      <c r="H43" s="360"/>
      <c r="I43" s="361">
        <v>0.8</v>
      </c>
      <c r="J43" s="361"/>
      <c r="K43" s="41">
        <v>1.5</v>
      </c>
      <c r="L43" s="47">
        <v>14</v>
      </c>
      <c r="M43" s="361">
        <v>7.41</v>
      </c>
      <c r="N43" s="361"/>
      <c r="O43" s="150" t="s">
        <v>790</v>
      </c>
    </row>
    <row r="44" spans="1:15" ht="20" customHeight="1">
      <c r="A44" s="39" t="s">
        <v>891</v>
      </c>
      <c r="B44" s="46">
        <v>4</v>
      </c>
      <c r="C44" s="358">
        <v>7</v>
      </c>
      <c r="D44" s="358"/>
      <c r="E44" s="358">
        <v>0.85</v>
      </c>
      <c r="F44" s="358"/>
      <c r="G44" s="358">
        <v>2.5499999999999998</v>
      </c>
      <c r="H44" s="358"/>
      <c r="I44" s="359">
        <v>1</v>
      </c>
      <c r="J44" s="359"/>
      <c r="K44" s="39">
        <v>1.5</v>
      </c>
      <c r="L44" s="48">
        <v>16.2</v>
      </c>
      <c r="M44" s="359">
        <v>4.6100000000000003</v>
      </c>
      <c r="N44" s="359"/>
      <c r="O44" s="151" t="s">
        <v>1414</v>
      </c>
    </row>
    <row r="45" spans="1:15" ht="20" customHeight="1">
      <c r="A45" s="41" t="s">
        <v>892</v>
      </c>
      <c r="B45" s="41">
        <v>0.5</v>
      </c>
      <c r="C45" s="360">
        <v>7</v>
      </c>
      <c r="D45" s="360"/>
      <c r="E45" s="360">
        <v>0.3</v>
      </c>
      <c r="F45" s="360"/>
      <c r="G45" s="360">
        <v>0.9</v>
      </c>
      <c r="H45" s="360"/>
      <c r="I45" s="361">
        <v>0.8</v>
      </c>
      <c r="J45" s="361"/>
      <c r="K45" s="41">
        <v>1.5</v>
      </c>
      <c r="L45" s="47">
        <v>12</v>
      </c>
      <c r="M45" s="361">
        <v>36</v>
      </c>
      <c r="N45" s="361"/>
      <c r="O45" s="150" t="s">
        <v>1312</v>
      </c>
    </row>
    <row r="46" spans="1:15" ht="20" customHeight="1">
      <c r="A46" s="39" t="s">
        <v>892</v>
      </c>
      <c r="B46" s="39">
        <v>0.75</v>
      </c>
      <c r="C46" s="358">
        <v>7</v>
      </c>
      <c r="D46" s="358"/>
      <c r="E46" s="358">
        <v>0.37</v>
      </c>
      <c r="F46" s="358"/>
      <c r="G46" s="358">
        <v>1.1100000000000001</v>
      </c>
      <c r="H46" s="358"/>
      <c r="I46" s="359">
        <v>0.8</v>
      </c>
      <c r="J46" s="359"/>
      <c r="K46" s="39">
        <v>1.5</v>
      </c>
      <c r="L46" s="48">
        <v>12.2</v>
      </c>
      <c r="M46" s="359">
        <v>24.5</v>
      </c>
      <c r="N46" s="359"/>
      <c r="O46" s="151" t="s">
        <v>383</v>
      </c>
    </row>
    <row r="47" spans="1:15" ht="20" customHeight="1">
      <c r="A47" s="41" t="s">
        <v>892</v>
      </c>
      <c r="B47" s="45">
        <v>1</v>
      </c>
      <c r="C47" s="360">
        <v>7</v>
      </c>
      <c r="D47" s="360"/>
      <c r="E47" s="360">
        <v>0.43</v>
      </c>
      <c r="F47" s="360"/>
      <c r="G47" s="360">
        <v>1.26</v>
      </c>
      <c r="H47" s="360"/>
      <c r="I47" s="361">
        <v>0.8</v>
      </c>
      <c r="J47" s="361"/>
      <c r="K47" s="41">
        <v>1.5</v>
      </c>
      <c r="L47" s="47">
        <v>13</v>
      </c>
      <c r="M47" s="361">
        <v>18.100000000000001</v>
      </c>
      <c r="N47" s="361"/>
      <c r="O47" s="150" t="s">
        <v>1415</v>
      </c>
    </row>
    <row r="48" spans="1:15" ht="20" customHeight="1">
      <c r="A48" s="39" t="s">
        <v>892</v>
      </c>
      <c r="B48" s="39">
        <v>1.5</v>
      </c>
      <c r="C48" s="358">
        <v>7</v>
      </c>
      <c r="D48" s="358"/>
      <c r="E48" s="358">
        <v>0.52</v>
      </c>
      <c r="F48" s="358"/>
      <c r="G48" s="358">
        <v>1.56</v>
      </c>
      <c r="H48" s="358"/>
      <c r="I48" s="359">
        <v>0.8</v>
      </c>
      <c r="J48" s="359"/>
      <c r="K48" s="39">
        <v>1.5</v>
      </c>
      <c r="L48" s="48">
        <v>13.7</v>
      </c>
      <c r="M48" s="359">
        <v>12.1</v>
      </c>
      <c r="N48" s="359"/>
      <c r="O48" s="151" t="s">
        <v>1416</v>
      </c>
    </row>
    <row r="49" spans="1:15" ht="20" customHeight="1">
      <c r="A49" s="41" t="s">
        <v>892</v>
      </c>
      <c r="B49" s="41">
        <v>2.5</v>
      </c>
      <c r="C49" s="360">
        <v>7</v>
      </c>
      <c r="D49" s="360"/>
      <c r="E49" s="360">
        <v>0.67</v>
      </c>
      <c r="F49" s="360"/>
      <c r="G49" s="360">
        <v>2.0099999999999998</v>
      </c>
      <c r="H49" s="360"/>
      <c r="I49" s="361">
        <v>0.8</v>
      </c>
      <c r="J49" s="361"/>
      <c r="K49" s="41">
        <v>1.5</v>
      </c>
      <c r="L49" s="47">
        <v>15</v>
      </c>
      <c r="M49" s="361">
        <v>7.41</v>
      </c>
      <c r="N49" s="361"/>
      <c r="O49" s="150" t="s">
        <v>1417</v>
      </c>
    </row>
    <row r="50" spans="1:15" ht="20" customHeight="1">
      <c r="A50" s="39" t="s">
        <v>892</v>
      </c>
      <c r="B50" s="46">
        <v>4</v>
      </c>
      <c r="C50" s="358">
        <v>7</v>
      </c>
      <c r="D50" s="358"/>
      <c r="E50" s="358">
        <v>0.85</v>
      </c>
      <c r="F50" s="358"/>
      <c r="G50" s="358">
        <v>2.5499999999999998</v>
      </c>
      <c r="H50" s="358"/>
      <c r="I50" s="359">
        <v>1</v>
      </c>
      <c r="J50" s="359"/>
      <c r="K50" s="39">
        <v>1.5</v>
      </c>
      <c r="L50" s="48">
        <v>17.5</v>
      </c>
      <c r="M50" s="359">
        <v>4.6100000000000003</v>
      </c>
      <c r="N50" s="359"/>
      <c r="O50" s="151" t="s">
        <v>792</v>
      </c>
    </row>
    <row r="51" spans="1:15" ht="20" customHeight="1">
      <c r="A51" s="41" t="s">
        <v>893</v>
      </c>
      <c r="B51" s="41">
        <v>0.5</v>
      </c>
      <c r="C51" s="360">
        <v>7</v>
      </c>
      <c r="D51" s="360"/>
      <c r="E51" s="360">
        <v>0.3</v>
      </c>
      <c r="F51" s="360"/>
      <c r="G51" s="360">
        <v>0.9</v>
      </c>
      <c r="H51" s="360"/>
      <c r="I51" s="361">
        <v>0.8</v>
      </c>
      <c r="J51" s="361"/>
      <c r="K51" s="41">
        <v>1.5</v>
      </c>
      <c r="L51" s="47">
        <v>12.7</v>
      </c>
      <c r="M51" s="361">
        <v>36</v>
      </c>
      <c r="N51" s="361"/>
      <c r="O51" s="150" t="s">
        <v>425</v>
      </c>
    </row>
    <row r="52" spans="1:15" ht="20" customHeight="1">
      <c r="A52" s="39" t="s">
        <v>893</v>
      </c>
      <c r="B52" s="39">
        <v>0.75</v>
      </c>
      <c r="C52" s="358">
        <v>7</v>
      </c>
      <c r="D52" s="358"/>
      <c r="E52" s="358">
        <v>0.37</v>
      </c>
      <c r="F52" s="358"/>
      <c r="G52" s="358">
        <v>1.1100000000000001</v>
      </c>
      <c r="H52" s="358"/>
      <c r="I52" s="359">
        <v>0.8</v>
      </c>
      <c r="J52" s="359"/>
      <c r="K52" s="39">
        <v>1.5</v>
      </c>
      <c r="L52" s="48">
        <v>13.3</v>
      </c>
      <c r="M52" s="359">
        <v>24.5</v>
      </c>
      <c r="N52" s="359"/>
      <c r="O52" s="151" t="s">
        <v>1323</v>
      </c>
    </row>
    <row r="53" spans="1:15" ht="20" customHeight="1">
      <c r="A53" s="41" t="s">
        <v>893</v>
      </c>
      <c r="B53" s="45">
        <v>1</v>
      </c>
      <c r="C53" s="360">
        <v>7</v>
      </c>
      <c r="D53" s="360"/>
      <c r="E53" s="360">
        <v>0.43</v>
      </c>
      <c r="F53" s="360"/>
      <c r="G53" s="360">
        <v>1.26</v>
      </c>
      <c r="H53" s="360"/>
      <c r="I53" s="361">
        <v>0.8</v>
      </c>
      <c r="J53" s="361"/>
      <c r="K53" s="41">
        <v>1.5</v>
      </c>
      <c r="L53" s="47">
        <v>13.9</v>
      </c>
      <c r="M53" s="361">
        <v>18.100000000000001</v>
      </c>
      <c r="N53" s="361"/>
      <c r="O53" s="150" t="s">
        <v>1336</v>
      </c>
    </row>
    <row r="54" spans="1:15" ht="20" customHeight="1">
      <c r="A54" s="39" t="s">
        <v>893</v>
      </c>
      <c r="B54" s="39">
        <v>1.5</v>
      </c>
      <c r="C54" s="358">
        <v>7</v>
      </c>
      <c r="D54" s="358"/>
      <c r="E54" s="358">
        <v>0.52</v>
      </c>
      <c r="F54" s="358"/>
      <c r="G54" s="358">
        <v>1.56</v>
      </c>
      <c r="H54" s="358"/>
      <c r="I54" s="359">
        <v>0.8</v>
      </c>
      <c r="J54" s="359"/>
      <c r="K54" s="39">
        <v>1.5</v>
      </c>
      <c r="L54" s="48">
        <v>14.7</v>
      </c>
      <c r="M54" s="359">
        <v>12.1</v>
      </c>
      <c r="N54" s="359"/>
      <c r="O54" s="151" t="s">
        <v>1418</v>
      </c>
    </row>
    <row r="55" spans="1:15" ht="20" customHeight="1">
      <c r="A55" s="41" t="s">
        <v>893</v>
      </c>
      <c r="B55" s="41">
        <v>2.5</v>
      </c>
      <c r="C55" s="360">
        <v>7</v>
      </c>
      <c r="D55" s="360"/>
      <c r="E55" s="360">
        <v>0.67</v>
      </c>
      <c r="F55" s="360"/>
      <c r="G55" s="360">
        <v>2.0099999999999998</v>
      </c>
      <c r="H55" s="360"/>
      <c r="I55" s="361">
        <v>0.8</v>
      </c>
      <c r="J55" s="361"/>
      <c r="K55" s="41">
        <v>1.5</v>
      </c>
      <c r="L55" s="47">
        <v>16</v>
      </c>
      <c r="M55" s="361">
        <v>7.41</v>
      </c>
      <c r="N55" s="361"/>
      <c r="O55" s="150" t="s">
        <v>1343</v>
      </c>
    </row>
    <row r="56" spans="1:15" ht="20" customHeight="1">
      <c r="A56" s="39" t="s">
        <v>893</v>
      </c>
      <c r="B56" s="46">
        <v>4</v>
      </c>
      <c r="C56" s="358">
        <v>7</v>
      </c>
      <c r="D56" s="358"/>
      <c r="E56" s="358">
        <v>0.85</v>
      </c>
      <c r="F56" s="358"/>
      <c r="G56" s="358">
        <v>2.5499999999999998</v>
      </c>
      <c r="H56" s="358"/>
      <c r="I56" s="359">
        <v>1</v>
      </c>
      <c r="J56" s="359"/>
      <c r="K56" s="39">
        <v>1.5</v>
      </c>
      <c r="L56" s="48">
        <v>18.899999999999999</v>
      </c>
      <c r="M56" s="359">
        <v>4.6100000000000003</v>
      </c>
      <c r="N56" s="359"/>
      <c r="O56" s="151" t="s">
        <v>1419</v>
      </c>
    </row>
    <row r="57" spans="1:15" ht="20" customHeight="1">
      <c r="A57" s="41" t="s">
        <v>894</v>
      </c>
      <c r="B57" s="41">
        <v>0.5</v>
      </c>
      <c r="C57" s="360">
        <v>7</v>
      </c>
      <c r="D57" s="360"/>
      <c r="E57" s="360">
        <v>0.3</v>
      </c>
      <c r="F57" s="360"/>
      <c r="G57" s="360">
        <v>0.9</v>
      </c>
      <c r="H57" s="360"/>
      <c r="I57" s="361">
        <v>0.8</v>
      </c>
      <c r="J57" s="361"/>
      <c r="K57" s="41">
        <v>1.5</v>
      </c>
      <c r="L57" s="47">
        <v>12.7</v>
      </c>
      <c r="M57" s="361">
        <v>36</v>
      </c>
      <c r="N57" s="361"/>
      <c r="O57" s="150" t="s">
        <v>1319</v>
      </c>
    </row>
    <row r="58" spans="1:15" ht="20" customHeight="1">
      <c r="A58" s="39" t="s">
        <v>894</v>
      </c>
      <c r="B58" s="39">
        <v>0.75</v>
      </c>
      <c r="C58" s="358">
        <v>7</v>
      </c>
      <c r="D58" s="358"/>
      <c r="E58" s="358">
        <v>0.37</v>
      </c>
      <c r="F58" s="358"/>
      <c r="G58" s="358">
        <v>1.1100000000000001</v>
      </c>
      <c r="H58" s="358"/>
      <c r="I58" s="359">
        <v>0.8</v>
      </c>
      <c r="J58" s="359"/>
      <c r="K58" s="39">
        <v>1.5</v>
      </c>
      <c r="L58" s="48">
        <v>13.3</v>
      </c>
      <c r="M58" s="359">
        <v>24.5</v>
      </c>
      <c r="N58" s="359"/>
      <c r="O58" s="151" t="s">
        <v>329</v>
      </c>
    </row>
    <row r="59" spans="1:15" ht="20" customHeight="1">
      <c r="A59" s="41" t="s">
        <v>894</v>
      </c>
      <c r="B59" s="45">
        <v>1</v>
      </c>
      <c r="C59" s="360">
        <v>7</v>
      </c>
      <c r="D59" s="360"/>
      <c r="E59" s="360">
        <v>0.43</v>
      </c>
      <c r="F59" s="360"/>
      <c r="G59" s="360">
        <v>1.26</v>
      </c>
      <c r="H59" s="360"/>
      <c r="I59" s="361">
        <v>0.8</v>
      </c>
      <c r="J59" s="361"/>
      <c r="K59" s="41">
        <v>1.5</v>
      </c>
      <c r="L59" s="47">
        <v>13.9</v>
      </c>
      <c r="M59" s="361">
        <v>18.100000000000001</v>
      </c>
      <c r="N59" s="361"/>
      <c r="O59" s="150" t="s">
        <v>426</v>
      </c>
    </row>
    <row r="60" spans="1:15" ht="20" customHeight="1">
      <c r="A60" s="39" t="s">
        <v>894</v>
      </c>
      <c r="B60" s="39">
        <v>1.5</v>
      </c>
      <c r="C60" s="358">
        <v>7</v>
      </c>
      <c r="D60" s="358"/>
      <c r="E60" s="358">
        <v>0.52</v>
      </c>
      <c r="F60" s="358"/>
      <c r="G60" s="358">
        <v>1.56</v>
      </c>
      <c r="H60" s="358"/>
      <c r="I60" s="359">
        <v>0.8</v>
      </c>
      <c r="J60" s="359"/>
      <c r="K60" s="39">
        <v>1.5</v>
      </c>
      <c r="L60" s="48">
        <v>14.7</v>
      </c>
      <c r="M60" s="359">
        <v>12.1</v>
      </c>
      <c r="N60" s="359"/>
      <c r="O60" s="151" t="s">
        <v>404</v>
      </c>
    </row>
    <row r="61" spans="1:15" ht="20" customHeight="1">
      <c r="A61" s="41" t="s">
        <v>894</v>
      </c>
      <c r="B61" s="41">
        <v>2.5</v>
      </c>
      <c r="C61" s="360">
        <v>7</v>
      </c>
      <c r="D61" s="360"/>
      <c r="E61" s="360">
        <v>0.67</v>
      </c>
      <c r="F61" s="360"/>
      <c r="G61" s="360">
        <v>2.0099999999999998</v>
      </c>
      <c r="H61" s="360"/>
      <c r="I61" s="361">
        <v>0.8</v>
      </c>
      <c r="J61" s="361"/>
      <c r="K61" s="41">
        <v>1.5</v>
      </c>
      <c r="L61" s="47">
        <v>16</v>
      </c>
      <c r="M61" s="361">
        <v>7.41</v>
      </c>
      <c r="N61" s="361"/>
      <c r="O61" s="150" t="s">
        <v>1399</v>
      </c>
    </row>
    <row r="62" spans="1:15" ht="20" customHeight="1">
      <c r="A62" s="39" t="s">
        <v>894</v>
      </c>
      <c r="B62" s="46">
        <v>4</v>
      </c>
      <c r="C62" s="358">
        <v>7</v>
      </c>
      <c r="D62" s="358"/>
      <c r="E62" s="358">
        <v>0.85</v>
      </c>
      <c r="F62" s="358"/>
      <c r="G62" s="358">
        <v>2.5499999999999998</v>
      </c>
      <c r="H62" s="358"/>
      <c r="I62" s="359">
        <v>1</v>
      </c>
      <c r="J62" s="359"/>
      <c r="K62" s="39">
        <v>1.5</v>
      </c>
      <c r="L62" s="48">
        <v>18.899999999999999</v>
      </c>
      <c r="M62" s="359">
        <v>4.6100000000000003</v>
      </c>
      <c r="N62" s="359"/>
      <c r="O62" s="151" t="s">
        <v>1420</v>
      </c>
    </row>
    <row r="67" spans="1:15" ht="30" customHeight="1">
      <c r="A67" s="12"/>
      <c r="B67" s="13" t="s">
        <v>7</v>
      </c>
      <c r="C67" s="14"/>
      <c r="D67" s="14"/>
      <c r="E67" s="14"/>
      <c r="F67" s="14"/>
      <c r="G67" s="14"/>
      <c r="H67" s="14"/>
      <c r="I67" s="14"/>
      <c r="J67" s="14"/>
      <c r="K67" s="14"/>
      <c r="L67" s="14"/>
      <c r="M67" s="14"/>
      <c r="N67" s="14"/>
      <c r="O67" s="16">
        <v>64</v>
      </c>
    </row>
  </sheetData>
  <mergeCells count="196">
    <mergeCell ref="H1:N1"/>
    <mergeCell ref="A2:O2"/>
    <mergeCell ref="C24:F24"/>
    <mergeCell ref="C25:F25"/>
    <mergeCell ref="C26:D26"/>
    <mergeCell ref="E26:F26"/>
    <mergeCell ref="G26:H26"/>
    <mergeCell ref="I26:J26"/>
    <mergeCell ref="M26:N26"/>
    <mergeCell ref="K24:K25"/>
    <mergeCell ref="L24:L25"/>
    <mergeCell ref="O24:O25"/>
    <mergeCell ref="A24:B25"/>
    <mergeCell ref="G24:H25"/>
    <mergeCell ref="I24:J25"/>
    <mergeCell ref="M24:N25"/>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 ref="C48:D48"/>
    <mergeCell ref="E48:F48"/>
    <mergeCell ref="G48:H48"/>
    <mergeCell ref="I48:J48"/>
    <mergeCell ref="M48:N48"/>
    <mergeCell ref="C49:D49"/>
    <mergeCell ref="E49:F49"/>
    <mergeCell ref="G49:H49"/>
    <mergeCell ref="I49:J49"/>
    <mergeCell ref="M49:N49"/>
    <mergeCell ref="C50:D50"/>
    <mergeCell ref="E50:F50"/>
    <mergeCell ref="G50:H50"/>
    <mergeCell ref="I50:J50"/>
    <mergeCell ref="M50:N50"/>
    <mergeCell ref="C51:D51"/>
    <mergeCell ref="E51:F51"/>
    <mergeCell ref="G51:H51"/>
    <mergeCell ref="I51:J51"/>
    <mergeCell ref="M51:N51"/>
    <mergeCell ref="C52:D52"/>
    <mergeCell ref="E52:F52"/>
    <mergeCell ref="G52:H52"/>
    <mergeCell ref="I52:J52"/>
    <mergeCell ref="M52:N52"/>
    <mergeCell ref="C53:D53"/>
    <mergeCell ref="E53:F53"/>
    <mergeCell ref="G53:H53"/>
    <mergeCell ref="I53:J53"/>
    <mergeCell ref="M53:N53"/>
    <mergeCell ref="C54:D54"/>
    <mergeCell ref="E54:F54"/>
    <mergeCell ref="G54:H54"/>
    <mergeCell ref="I54:J54"/>
    <mergeCell ref="M54:N54"/>
    <mergeCell ref="C55:D55"/>
    <mergeCell ref="E55:F55"/>
    <mergeCell ref="G55:H55"/>
    <mergeCell ref="I55:J55"/>
    <mergeCell ref="M55:N55"/>
    <mergeCell ref="C56:D56"/>
    <mergeCell ref="E56:F56"/>
    <mergeCell ref="G56:H56"/>
    <mergeCell ref="I56:J56"/>
    <mergeCell ref="M56:N56"/>
    <mergeCell ref="C57:D57"/>
    <mergeCell ref="E57:F57"/>
    <mergeCell ref="G57:H57"/>
    <mergeCell ref="I57:J57"/>
    <mergeCell ref="M57:N57"/>
    <mergeCell ref="C58:D58"/>
    <mergeCell ref="E58:F58"/>
    <mergeCell ref="G58:H58"/>
    <mergeCell ref="I58:J58"/>
    <mergeCell ref="M58:N58"/>
    <mergeCell ref="C59:D59"/>
    <mergeCell ref="E59:F59"/>
    <mergeCell ref="G59:H59"/>
    <mergeCell ref="I59:J59"/>
    <mergeCell ref="M59:N59"/>
    <mergeCell ref="C60:D60"/>
    <mergeCell ref="E60:F60"/>
    <mergeCell ref="G60:H60"/>
    <mergeCell ref="I60:J60"/>
    <mergeCell ref="M60:N60"/>
    <mergeCell ref="C61:D61"/>
    <mergeCell ref="E61:F61"/>
    <mergeCell ref="G61:H61"/>
    <mergeCell ref="I61:J61"/>
    <mergeCell ref="M61:N61"/>
    <mergeCell ref="C62:D62"/>
    <mergeCell ref="E62:F62"/>
    <mergeCell ref="G62:H62"/>
    <mergeCell ref="I62:J62"/>
    <mergeCell ref="M62:N62"/>
  </mergeCells>
  <hyperlinks>
    <hyperlink ref="B67" r:id="rId1" tooltip="http://www.Z43-cable.vn" xr:uid="{00000000-0004-0000-3C00-000000000000}"/>
  </hyperlinks>
  <pageMargins left="0.47222222222222199" right="0.47222222222222199" top="0.118055555555556" bottom="5.9027777777777797E-2" header="0" footer="0"/>
  <pageSetup paperSize="9" scale="65" orientation="portrait" r:id="rId2"/>
  <colBreaks count="1" manualBreakCount="1">
    <brk id="15" max="78" man="1"/>
  </colBreaks>
  <drawing r:id="rId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dimension ref="A1:O65"/>
  <sheetViews>
    <sheetView topLeftCell="A47" zoomScale="115" zoomScaleNormal="115" zoomScaleSheetLayoutView="130" workbookViewId="0">
      <selection activeCell="O59" sqref="O59"/>
    </sheetView>
  </sheetViews>
  <sheetFormatPr defaultColWidth="9" defaultRowHeight="14"/>
  <cols>
    <col min="1" max="1" width="11.63281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883</v>
      </c>
      <c r="B1" s="17"/>
      <c r="C1" s="17"/>
      <c r="D1" s="17"/>
      <c r="E1" s="17"/>
      <c r="F1" s="17"/>
      <c r="H1" s="179" t="s">
        <v>1</v>
      </c>
      <c r="I1" s="179"/>
      <c r="J1" s="179"/>
      <c r="K1" s="179"/>
      <c r="L1" s="179"/>
      <c r="M1" s="179"/>
      <c r="N1" s="179"/>
    </row>
    <row r="2" spans="1:15" s="1" customFormat="1" ht="45" customHeight="1">
      <c r="A2" s="364" t="s">
        <v>884</v>
      </c>
      <c r="B2" s="364"/>
      <c r="C2" s="364"/>
      <c r="D2" s="364"/>
      <c r="E2" s="364"/>
      <c r="F2" s="364"/>
      <c r="G2" s="364"/>
      <c r="H2" s="364"/>
      <c r="I2" s="364"/>
      <c r="J2" s="364"/>
      <c r="K2" s="364"/>
      <c r="L2" s="364"/>
      <c r="M2" s="364"/>
      <c r="N2" s="364"/>
      <c r="O2" s="364"/>
    </row>
    <row r="3" spans="1:15" ht="35" customHeight="1">
      <c r="A3" s="30" t="s">
        <v>853</v>
      </c>
      <c r="B3" s="31"/>
      <c r="C3" s="31"/>
      <c r="D3" s="31"/>
      <c r="E3" s="31"/>
      <c r="F3" s="31"/>
      <c r="G3" s="32"/>
      <c r="H3" s="32"/>
      <c r="I3" s="32"/>
      <c r="J3" s="32"/>
      <c r="K3" s="32"/>
      <c r="L3" s="32"/>
      <c r="M3" s="32"/>
      <c r="N3" s="32"/>
      <c r="O3" s="32"/>
    </row>
    <row r="4" spans="1:15" ht="10" customHeight="1">
      <c r="A4" s="22"/>
      <c r="B4" s="22"/>
      <c r="C4" s="22"/>
      <c r="D4" s="22"/>
      <c r="E4" s="22"/>
      <c r="F4" s="22"/>
    </row>
    <row r="5" spans="1:15" ht="15">
      <c r="A5" s="4" t="s">
        <v>259</v>
      </c>
      <c r="B5" s="33"/>
      <c r="C5" s="33"/>
      <c r="D5" s="33"/>
      <c r="E5" s="33"/>
      <c r="F5" s="33"/>
    </row>
    <row r="6" spans="1:15">
      <c r="A6" s="2" t="s">
        <v>854</v>
      </c>
      <c r="B6" s="34"/>
      <c r="C6" s="34"/>
      <c r="D6" s="34"/>
      <c r="E6" s="34"/>
      <c r="F6" s="34"/>
    </row>
    <row r="7" spans="1:15">
      <c r="A7" s="2" t="s">
        <v>885</v>
      </c>
      <c r="B7" s="34"/>
      <c r="C7" s="34"/>
      <c r="D7" s="34"/>
      <c r="E7" s="34"/>
      <c r="F7" s="34"/>
    </row>
    <row r="8" spans="1:15">
      <c r="A8" s="2" t="s">
        <v>886</v>
      </c>
      <c r="B8" s="34"/>
      <c r="C8" s="34"/>
      <c r="D8" s="34"/>
      <c r="E8" s="34"/>
      <c r="F8" s="34"/>
    </row>
    <row r="9" spans="1:15">
      <c r="A9" s="2" t="s">
        <v>887</v>
      </c>
      <c r="B9" s="34"/>
      <c r="C9" s="34"/>
      <c r="D9" s="34"/>
      <c r="E9" s="34"/>
      <c r="F9" s="34"/>
    </row>
    <row r="10" spans="1:15">
      <c r="A10" s="2" t="s">
        <v>888</v>
      </c>
    </row>
    <row r="11" spans="1:15" customFormat="1" ht="10" customHeight="1">
      <c r="A11" s="2"/>
      <c r="B11" s="2"/>
      <c r="C11" s="2"/>
      <c r="D11" s="2"/>
      <c r="E11" s="2"/>
      <c r="F11" s="2"/>
    </row>
    <row r="12" spans="1:15" s="1" customFormat="1" ht="15.5">
      <c r="A12" s="4" t="s">
        <v>174</v>
      </c>
      <c r="B12" s="4"/>
      <c r="C12" s="4"/>
      <c r="D12" s="4"/>
      <c r="E12" s="4"/>
      <c r="F12" s="4"/>
    </row>
    <row r="13" spans="1:15">
      <c r="A13" s="2" t="s">
        <v>858</v>
      </c>
      <c r="B13" s="34"/>
      <c r="C13" s="34"/>
      <c r="D13" s="34"/>
      <c r="E13" s="34"/>
      <c r="F13" s="34"/>
      <c r="G13" s="35"/>
      <c r="H13" s="35"/>
      <c r="I13" s="35"/>
      <c r="J13" s="35"/>
      <c r="K13" s="35"/>
      <c r="L13" s="35"/>
    </row>
    <row r="14" spans="1:15">
      <c r="A14" s="2" t="s">
        <v>859</v>
      </c>
      <c r="B14" s="34"/>
      <c r="C14" s="34"/>
      <c r="D14" s="34"/>
      <c r="E14" s="34"/>
      <c r="F14" s="34"/>
      <c r="G14" s="35"/>
      <c r="H14" s="35"/>
      <c r="I14" s="35"/>
      <c r="J14" s="35"/>
      <c r="K14" s="35"/>
      <c r="L14" s="35"/>
    </row>
    <row r="15" spans="1:15" ht="10" customHeight="1"/>
    <row r="16" spans="1:15" ht="15">
      <c r="A16" s="4" t="s">
        <v>176</v>
      </c>
      <c r="B16" s="33"/>
      <c r="C16" s="33"/>
      <c r="D16" s="33"/>
      <c r="E16" s="33"/>
      <c r="F16" s="33"/>
    </row>
    <row r="17" spans="1:15">
      <c r="A17" s="36" t="s">
        <v>860</v>
      </c>
      <c r="B17" s="37"/>
      <c r="C17" s="37"/>
      <c r="D17" s="37"/>
      <c r="E17" s="37"/>
      <c r="F17" s="37"/>
    </row>
    <row r="18" spans="1:15">
      <c r="A18" s="36" t="s">
        <v>861</v>
      </c>
      <c r="B18" s="37"/>
      <c r="C18" s="37"/>
      <c r="D18" s="37"/>
      <c r="E18" s="37"/>
      <c r="F18" s="37"/>
    </row>
    <row r="19" spans="1:15">
      <c r="A19" s="36" t="s">
        <v>862</v>
      </c>
      <c r="B19" s="37"/>
      <c r="C19" s="37"/>
      <c r="D19" s="37"/>
      <c r="E19" s="37"/>
      <c r="F19" s="37"/>
    </row>
    <row r="20" spans="1:15">
      <c r="A20" s="36" t="s">
        <v>863</v>
      </c>
      <c r="B20" s="37"/>
      <c r="C20" s="37"/>
      <c r="D20" s="37"/>
      <c r="E20" s="37"/>
      <c r="F20" s="37"/>
    </row>
    <row r="21" spans="1:15" ht="10" customHeight="1"/>
    <row r="22" spans="1:15" ht="15">
      <c r="A22" s="4" t="s">
        <v>182</v>
      </c>
      <c r="B22" s="33"/>
      <c r="C22" s="33"/>
      <c r="D22" s="33"/>
      <c r="E22" s="33"/>
      <c r="F22" s="33"/>
    </row>
    <row r="23" spans="1:15" ht="10" customHeight="1"/>
    <row r="24" spans="1:15"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15" ht="30" customHeight="1">
      <c r="A25" s="193"/>
      <c r="B25" s="193"/>
      <c r="C25" s="193" t="s">
        <v>240</v>
      </c>
      <c r="D25" s="193"/>
      <c r="E25" s="193"/>
      <c r="F25" s="193"/>
      <c r="G25" s="193"/>
      <c r="H25" s="193"/>
      <c r="I25" s="193"/>
      <c r="J25" s="193"/>
      <c r="K25" s="193"/>
      <c r="L25" s="193"/>
      <c r="M25" s="193"/>
      <c r="N25" s="193"/>
      <c r="O25" s="193"/>
    </row>
    <row r="26" spans="1:15">
      <c r="A26" s="38" t="s">
        <v>192</v>
      </c>
      <c r="B26" s="38" t="s">
        <v>193</v>
      </c>
      <c r="C26" s="193" t="s">
        <v>194</v>
      </c>
      <c r="D26" s="193"/>
      <c r="E26" s="193" t="s">
        <v>196</v>
      </c>
      <c r="F26" s="365"/>
      <c r="G26" s="193" t="s">
        <v>196</v>
      </c>
      <c r="H26" s="193"/>
      <c r="I26" s="193" t="s">
        <v>196</v>
      </c>
      <c r="J26" s="193"/>
      <c r="K26" s="38" t="s">
        <v>196</v>
      </c>
      <c r="L26" s="38" t="s">
        <v>196</v>
      </c>
      <c r="M26" s="193" t="s">
        <v>197</v>
      </c>
      <c r="N26" s="193"/>
      <c r="O26" s="38" t="s">
        <v>198</v>
      </c>
    </row>
    <row r="27" spans="1:15" ht="22" customHeight="1">
      <c r="A27" s="41" t="s">
        <v>895</v>
      </c>
      <c r="B27" s="41">
        <v>0.5</v>
      </c>
      <c r="C27" s="360">
        <v>7</v>
      </c>
      <c r="D27" s="360"/>
      <c r="E27" s="361">
        <v>0.3</v>
      </c>
      <c r="F27" s="361"/>
      <c r="G27" s="361">
        <v>0.9</v>
      </c>
      <c r="H27" s="361"/>
      <c r="I27" s="361">
        <v>0.8</v>
      </c>
      <c r="J27" s="361"/>
      <c r="K27" s="41">
        <v>1.5</v>
      </c>
      <c r="L27" s="47">
        <v>14</v>
      </c>
      <c r="M27" s="361">
        <v>36</v>
      </c>
      <c r="N27" s="361"/>
      <c r="O27" s="150" t="s">
        <v>1329</v>
      </c>
    </row>
    <row r="28" spans="1:15" ht="22" customHeight="1">
      <c r="A28" s="39" t="s">
        <v>895</v>
      </c>
      <c r="B28" s="39">
        <v>0.75</v>
      </c>
      <c r="C28" s="358">
        <v>7</v>
      </c>
      <c r="D28" s="358"/>
      <c r="E28" s="358">
        <v>0.37</v>
      </c>
      <c r="F28" s="358"/>
      <c r="G28" s="358">
        <v>1.1100000000000001</v>
      </c>
      <c r="H28" s="358"/>
      <c r="I28" s="359">
        <v>0.8</v>
      </c>
      <c r="J28" s="359"/>
      <c r="K28" s="39">
        <v>1.5</v>
      </c>
      <c r="L28" s="48">
        <v>14.7</v>
      </c>
      <c r="M28" s="359">
        <v>24.5</v>
      </c>
      <c r="N28" s="359"/>
      <c r="O28" s="151" t="s">
        <v>1392</v>
      </c>
    </row>
    <row r="29" spans="1:15" ht="22" customHeight="1">
      <c r="A29" s="41" t="s">
        <v>895</v>
      </c>
      <c r="B29" s="45">
        <v>1</v>
      </c>
      <c r="C29" s="360">
        <v>7</v>
      </c>
      <c r="D29" s="360"/>
      <c r="E29" s="361">
        <v>0.43</v>
      </c>
      <c r="F29" s="361"/>
      <c r="G29" s="361">
        <v>1.26</v>
      </c>
      <c r="H29" s="361"/>
      <c r="I29" s="361">
        <v>0.8</v>
      </c>
      <c r="J29" s="361"/>
      <c r="K29" s="41">
        <v>1.5</v>
      </c>
      <c r="L29" s="47">
        <v>15.5</v>
      </c>
      <c r="M29" s="361">
        <v>18.100000000000001</v>
      </c>
      <c r="N29" s="361"/>
      <c r="O29" s="150" t="s">
        <v>1316</v>
      </c>
    </row>
    <row r="30" spans="1:15" ht="22" customHeight="1">
      <c r="A30" s="39" t="s">
        <v>895</v>
      </c>
      <c r="B30" s="39">
        <v>1.5</v>
      </c>
      <c r="C30" s="358">
        <v>7</v>
      </c>
      <c r="D30" s="358"/>
      <c r="E30" s="358">
        <v>0.52</v>
      </c>
      <c r="F30" s="358"/>
      <c r="G30" s="358">
        <v>1.56</v>
      </c>
      <c r="H30" s="358"/>
      <c r="I30" s="359">
        <v>0.8</v>
      </c>
      <c r="J30" s="359"/>
      <c r="K30" s="39">
        <v>1.5</v>
      </c>
      <c r="L30" s="48">
        <v>16.3</v>
      </c>
      <c r="M30" s="359">
        <v>12.1</v>
      </c>
      <c r="N30" s="359"/>
      <c r="O30" s="151" t="s">
        <v>1341</v>
      </c>
    </row>
    <row r="31" spans="1:15" ht="22" customHeight="1">
      <c r="A31" s="41" t="s">
        <v>895</v>
      </c>
      <c r="B31" s="41">
        <v>2.5</v>
      </c>
      <c r="C31" s="360">
        <v>7</v>
      </c>
      <c r="D31" s="360"/>
      <c r="E31" s="361">
        <v>0.67</v>
      </c>
      <c r="F31" s="361"/>
      <c r="G31" s="361">
        <v>2.0099999999999998</v>
      </c>
      <c r="H31" s="361"/>
      <c r="I31" s="361">
        <v>0.8</v>
      </c>
      <c r="J31" s="361"/>
      <c r="K31" s="41">
        <v>1.5</v>
      </c>
      <c r="L31" s="47">
        <v>17.899999999999999</v>
      </c>
      <c r="M31" s="361">
        <v>7.41</v>
      </c>
      <c r="N31" s="361"/>
      <c r="O31" s="150" t="s">
        <v>527</v>
      </c>
    </row>
    <row r="32" spans="1:15" ht="22" customHeight="1">
      <c r="A32" s="39" t="s">
        <v>895</v>
      </c>
      <c r="B32" s="46">
        <v>4</v>
      </c>
      <c r="C32" s="358">
        <v>7</v>
      </c>
      <c r="D32" s="358"/>
      <c r="E32" s="358">
        <v>0.85</v>
      </c>
      <c r="F32" s="358"/>
      <c r="G32" s="358">
        <v>2.5499999999999998</v>
      </c>
      <c r="H32" s="358"/>
      <c r="I32" s="359">
        <v>1</v>
      </c>
      <c r="J32" s="359"/>
      <c r="K32" s="39">
        <v>1.5</v>
      </c>
      <c r="L32" s="48">
        <v>21.2</v>
      </c>
      <c r="M32" s="359">
        <v>36</v>
      </c>
      <c r="N32" s="359"/>
      <c r="O32" s="151" t="s">
        <v>1393</v>
      </c>
    </row>
    <row r="33" spans="1:15" ht="22" customHeight="1">
      <c r="A33" s="41" t="s">
        <v>896</v>
      </c>
      <c r="B33" s="41">
        <v>0.5</v>
      </c>
      <c r="C33" s="360">
        <v>7</v>
      </c>
      <c r="D33" s="360"/>
      <c r="E33" s="361">
        <v>0.3</v>
      </c>
      <c r="F33" s="361"/>
      <c r="G33" s="361">
        <v>0.9</v>
      </c>
      <c r="H33" s="361"/>
      <c r="I33" s="361">
        <v>0.8</v>
      </c>
      <c r="J33" s="361"/>
      <c r="K33" s="41">
        <v>1.5</v>
      </c>
      <c r="L33" s="47">
        <v>10.6</v>
      </c>
      <c r="M33" s="361">
        <v>36</v>
      </c>
      <c r="N33" s="361"/>
      <c r="O33" s="150" t="s">
        <v>1216</v>
      </c>
    </row>
    <row r="34" spans="1:15" ht="22" customHeight="1">
      <c r="A34" s="39" t="s">
        <v>896</v>
      </c>
      <c r="B34" s="39">
        <v>0.75</v>
      </c>
      <c r="C34" s="358">
        <v>7</v>
      </c>
      <c r="D34" s="358"/>
      <c r="E34" s="358">
        <v>0.37</v>
      </c>
      <c r="F34" s="358"/>
      <c r="G34" s="358">
        <v>1.1100000000000001</v>
      </c>
      <c r="H34" s="358"/>
      <c r="I34" s="359">
        <v>0.8</v>
      </c>
      <c r="J34" s="359"/>
      <c r="K34" s="39">
        <v>1.5</v>
      </c>
      <c r="L34" s="48">
        <v>11.1</v>
      </c>
      <c r="M34" s="359">
        <v>24.5</v>
      </c>
      <c r="N34" s="359"/>
      <c r="O34" s="151" t="s">
        <v>465</v>
      </c>
    </row>
    <row r="35" spans="1:15" ht="22" customHeight="1">
      <c r="A35" s="41" t="s">
        <v>896</v>
      </c>
      <c r="B35" s="45">
        <v>1</v>
      </c>
      <c r="C35" s="360">
        <v>7</v>
      </c>
      <c r="D35" s="360"/>
      <c r="E35" s="361">
        <v>0.43</v>
      </c>
      <c r="F35" s="361"/>
      <c r="G35" s="361">
        <v>1.26</v>
      </c>
      <c r="H35" s="361"/>
      <c r="I35" s="361">
        <v>0.8</v>
      </c>
      <c r="J35" s="361"/>
      <c r="K35" s="41">
        <v>1.5</v>
      </c>
      <c r="L35" s="47">
        <v>11.5</v>
      </c>
      <c r="M35" s="361">
        <v>18.100000000000001</v>
      </c>
      <c r="N35" s="361"/>
      <c r="O35" s="150" t="s">
        <v>1338</v>
      </c>
    </row>
    <row r="36" spans="1:15" ht="22" customHeight="1">
      <c r="A36" s="39" t="s">
        <v>896</v>
      </c>
      <c r="B36" s="39">
        <v>1.5</v>
      </c>
      <c r="C36" s="358">
        <v>7</v>
      </c>
      <c r="D36" s="358"/>
      <c r="E36" s="358">
        <v>0.52</v>
      </c>
      <c r="F36" s="358"/>
      <c r="G36" s="358">
        <v>1.56</v>
      </c>
      <c r="H36" s="358"/>
      <c r="I36" s="359">
        <v>0.8</v>
      </c>
      <c r="J36" s="359"/>
      <c r="K36" s="39">
        <v>1.5</v>
      </c>
      <c r="L36" s="48">
        <v>12</v>
      </c>
      <c r="M36" s="359">
        <v>12.1</v>
      </c>
      <c r="N36" s="359"/>
      <c r="O36" s="151" t="s">
        <v>1314</v>
      </c>
    </row>
    <row r="37" spans="1:15" ht="22" customHeight="1">
      <c r="A37" s="41" t="s">
        <v>896</v>
      </c>
      <c r="B37" s="41">
        <v>2.5</v>
      </c>
      <c r="C37" s="360">
        <v>7</v>
      </c>
      <c r="D37" s="360"/>
      <c r="E37" s="361">
        <v>0.67</v>
      </c>
      <c r="F37" s="361"/>
      <c r="G37" s="361">
        <v>2.0099999999999998</v>
      </c>
      <c r="H37" s="361"/>
      <c r="I37" s="361">
        <v>0.8</v>
      </c>
      <c r="J37" s="361"/>
      <c r="K37" s="41">
        <v>1.5</v>
      </c>
      <c r="L37" s="47">
        <v>13</v>
      </c>
      <c r="M37" s="361">
        <v>7.41</v>
      </c>
      <c r="N37" s="361"/>
      <c r="O37" s="150" t="s">
        <v>428</v>
      </c>
    </row>
    <row r="38" spans="1:15" ht="22" customHeight="1">
      <c r="A38" s="39" t="s">
        <v>896</v>
      </c>
      <c r="B38" s="46">
        <v>4</v>
      </c>
      <c r="C38" s="358">
        <v>7</v>
      </c>
      <c r="D38" s="358"/>
      <c r="E38" s="358">
        <v>0.85</v>
      </c>
      <c r="F38" s="358"/>
      <c r="G38" s="358">
        <v>2.5499999999999998</v>
      </c>
      <c r="H38" s="358"/>
      <c r="I38" s="359">
        <v>1</v>
      </c>
      <c r="J38" s="359"/>
      <c r="K38" s="39">
        <v>1.5</v>
      </c>
      <c r="L38" s="48">
        <v>15</v>
      </c>
      <c r="M38" s="359">
        <v>36</v>
      </c>
      <c r="N38" s="359"/>
      <c r="O38" s="151" t="s">
        <v>1394</v>
      </c>
    </row>
    <row r="39" spans="1:15" ht="22" customHeight="1">
      <c r="A39" s="41" t="s">
        <v>897</v>
      </c>
      <c r="B39" s="41">
        <v>0.5</v>
      </c>
      <c r="C39" s="360">
        <v>7</v>
      </c>
      <c r="D39" s="360"/>
      <c r="E39" s="361">
        <v>0.3</v>
      </c>
      <c r="F39" s="361"/>
      <c r="G39" s="361">
        <v>0.9</v>
      </c>
      <c r="H39" s="361"/>
      <c r="I39" s="361">
        <v>0.8</v>
      </c>
      <c r="J39" s="361"/>
      <c r="K39" s="41">
        <v>1.5</v>
      </c>
      <c r="L39" s="47">
        <v>15.2</v>
      </c>
      <c r="M39" s="361">
        <v>36</v>
      </c>
      <c r="N39" s="361"/>
      <c r="O39" s="150" t="s">
        <v>1395</v>
      </c>
    </row>
    <row r="40" spans="1:15" ht="22" customHeight="1">
      <c r="A40" s="39" t="s">
        <v>897</v>
      </c>
      <c r="B40" s="39">
        <v>0.75</v>
      </c>
      <c r="C40" s="358">
        <v>7</v>
      </c>
      <c r="D40" s="358"/>
      <c r="E40" s="358">
        <v>0.37</v>
      </c>
      <c r="F40" s="358"/>
      <c r="G40" s="358">
        <v>1.1100000000000001</v>
      </c>
      <c r="H40" s="358"/>
      <c r="I40" s="359">
        <v>0.8</v>
      </c>
      <c r="J40" s="359"/>
      <c r="K40" s="39">
        <v>1.5</v>
      </c>
      <c r="L40" s="48">
        <v>16</v>
      </c>
      <c r="M40" s="359">
        <v>24.5</v>
      </c>
      <c r="N40" s="359"/>
      <c r="O40" s="151" t="s">
        <v>1217</v>
      </c>
    </row>
    <row r="41" spans="1:15" ht="22" customHeight="1">
      <c r="A41" s="41" t="s">
        <v>897</v>
      </c>
      <c r="B41" s="45">
        <v>1</v>
      </c>
      <c r="C41" s="360">
        <v>7</v>
      </c>
      <c r="D41" s="360"/>
      <c r="E41" s="361">
        <v>0.43</v>
      </c>
      <c r="F41" s="361"/>
      <c r="G41" s="361">
        <v>1.26</v>
      </c>
      <c r="H41" s="361"/>
      <c r="I41" s="361">
        <v>0.8</v>
      </c>
      <c r="J41" s="361"/>
      <c r="K41" s="41">
        <v>1.5</v>
      </c>
      <c r="L41" s="47">
        <v>16.8</v>
      </c>
      <c r="M41" s="361">
        <v>18.100000000000001</v>
      </c>
      <c r="N41" s="361"/>
      <c r="O41" s="150" t="s">
        <v>1341</v>
      </c>
    </row>
    <row r="42" spans="1:15" ht="22" customHeight="1">
      <c r="A42" s="39" t="s">
        <v>897</v>
      </c>
      <c r="B42" s="39">
        <v>1.5</v>
      </c>
      <c r="C42" s="358">
        <v>7</v>
      </c>
      <c r="D42" s="358"/>
      <c r="E42" s="358">
        <v>0.52</v>
      </c>
      <c r="F42" s="358"/>
      <c r="G42" s="358">
        <v>1.56</v>
      </c>
      <c r="H42" s="358"/>
      <c r="I42" s="359">
        <v>0.8</v>
      </c>
      <c r="J42" s="359"/>
      <c r="K42" s="39">
        <v>1.5</v>
      </c>
      <c r="L42" s="48">
        <v>17.899999999999999</v>
      </c>
      <c r="M42" s="359">
        <v>12.1</v>
      </c>
      <c r="N42" s="359"/>
      <c r="O42" s="151" t="s">
        <v>1396</v>
      </c>
    </row>
    <row r="43" spans="1:15" ht="22" customHeight="1">
      <c r="A43" s="41" t="s">
        <v>897</v>
      </c>
      <c r="B43" s="41">
        <v>2.5</v>
      </c>
      <c r="C43" s="360">
        <v>7</v>
      </c>
      <c r="D43" s="360"/>
      <c r="E43" s="361">
        <v>0.67</v>
      </c>
      <c r="F43" s="361"/>
      <c r="G43" s="361">
        <v>2.0099999999999998</v>
      </c>
      <c r="H43" s="361"/>
      <c r="I43" s="361">
        <v>0.8</v>
      </c>
      <c r="J43" s="361"/>
      <c r="K43" s="41">
        <v>1.5</v>
      </c>
      <c r="L43" s="47">
        <v>19.899999999999999</v>
      </c>
      <c r="M43" s="361">
        <v>7.41</v>
      </c>
      <c r="N43" s="361"/>
      <c r="O43" s="150" t="s">
        <v>1218</v>
      </c>
    </row>
    <row r="44" spans="1:15" ht="22" customHeight="1">
      <c r="A44" s="39" t="s">
        <v>898</v>
      </c>
      <c r="B44" s="39">
        <v>0.5</v>
      </c>
      <c r="C44" s="358">
        <v>7</v>
      </c>
      <c r="D44" s="358"/>
      <c r="E44" s="358">
        <v>0.3</v>
      </c>
      <c r="F44" s="358"/>
      <c r="G44" s="358">
        <v>0.9</v>
      </c>
      <c r="H44" s="358"/>
      <c r="I44" s="359">
        <v>0.8</v>
      </c>
      <c r="J44" s="359"/>
      <c r="K44" s="39">
        <v>1.5</v>
      </c>
      <c r="L44" s="48">
        <v>15.6</v>
      </c>
      <c r="M44" s="359">
        <v>36</v>
      </c>
      <c r="N44" s="359"/>
      <c r="O44" s="151" t="s">
        <v>1397</v>
      </c>
    </row>
    <row r="45" spans="1:15" ht="22" customHeight="1">
      <c r="A45" s="41" t="s">
        <v>898</v>
      </c>
      <c r="B45" s="41">
        <v>0.75</v>
      </c>
      <c r="C45" s="360">
        <v>7</v>
      </c>
      <c r="D45" s="360"/>
      <c r="E45" s="361">
        <v>0.37</v>
      </c>
      <c r="F45" s="361"/>
      <c r="G45" s="361">
        <v>1.1100000000000001</v>
      </c>
      <c r="H45" s="361"/>
      <c r="I45" s="361">
        <v>0.8</v>
      </c>
      <c r="J45" s="361"/>
      <c r="K45" s="41">
        <v>1.5</v>
      </c>
      <c r="L45" s="47">
        <v>16.5</v>
      </c>
      <c r="M45" s="361">
        <v>24.5</v>
      </c>
      <c r="N45" s="361"/>
      <c r="O45" s="150" t="s">
        <v>1398</v>
      </c>
    </row>
    <row r="46" spans="1:15" ht="22" customHeight="1">
      <c r="A46" s="39" t="s">
        <v>898</v>
      </c>
      <c r="B46" s="46">
        <v>1</v>
      </c>
      <c r="C46" s="358">
        <v>7</v>
      </c>
      <c r="D46" s="358"/>
      <c r="E46" s="358">
        <v>0.43</v>
      </c>
      <c r="F46" s="358"/>
      <c r="G46" s="358">
        <v>1.26</v>
      </c>
      <c r="H46" s="358"/>
      <c r="I46" s="359">
        <v>0.8</v>
      </c>
      <c r="J46" s="359"/>
      <c r="K46" s="39">
        <v>1.5</v>
      </c>
      <c r="L46" s="48">
        <v>17.2</v>
      </c>
      <c r="M46" s="359">
        <v>18.100000000000001</v>
      </c>
      <c r="N46" s="359"/>
      <c r="O46" s="151" t="s">
        <v>1399</v>
      </c>
    </row>
    <row r="47" spans="1:15" ht="22" customHeight="1">
      <c r="A47" s="41" t="s">
        <v>898</v>
      </c>
      <c r="B47" s="41">
        <v>1.5</v>
      </c>
      <c r="C47" s="360">
        <v>7</v>
      </c>
      <c r="D47" s="360"/>
      <c r="E47" s="361">
        <v>0.52</v>
      </c>
      <c r="F47" s="361"/>
      <c r="G47" s="361">
        <v>1.56</v>
      </c>
      <c r="H47" s="361"/>
      <c r="I47" s="361">
        <v>0.8</v>
      </c>
      <c r="J47" s="361"/>
      <c r="K47" s="41">
        <v>1.5</v>
      </c>
      <c r="L47" s="47">
        <v>18.399999999999999</v>
      </c>
      <c r="M47" s="361">
        <v>12.1</v>
      </c>
      <c r="N47" s="361"/>
      <c r="O47" s="150" t="s">
        <v>1383</v>
      </c>
    </row>
    <row r="48" spans="1:15" ht="22" customHeight="1">
      <c r="A48" s="39" t="s">
        <v>898</v>
      </c>
      <c r="B48" s="39">
        <v>2.5</v>
      </c>
      <c r="C48" s="358">
        <v>7</v>
      </c>
      <c r="D48" s="358"/>
      <c r="E48" s="358">
        <v>0.67</v>
      </c>
      <c r="F48" s="358"/>
      <c r="G48" s="358">
        <v>2.0099999999999998</v>
      </c>
      <c r="H48" s="358"/>
      <c r="I48" s="359">
        <v>0.8</v>
      </c>
      <c r="J48" s="359"/>
      <c r="K48" s="39">
        <v>1.5</v>
      </c>
      <c r="L48" s="48">
        <v>20.5</v>
      </c>
      <c r="M48" s="359">
        <v>7.41</v>
      </c>
      <c r="N48" s="359"/>
      <c r="O48" s="151" t="s">
        <v>1400</v>
      </c>
    </row>
    <row r="49" spans="1:15" ht="22" customHeight="1">
      <c r="A49" s="41" t="s">
        <v>899</v>
      </c>
      <c r="B49" s="41">
        <v>0.5</v>
      </c>
      <c r="C49" s="360">
        <v>7</v>
      </c>
      <c r="D49" s="360"/>
      <c r="E49" s="361">
        <v>0.3</v>
      </c>
      <c r="F49" s="361"/>
      <c r="G49" s="361">
        <v>0.9</v>
      </c>
      <c r="H49" s="361"/>
      <c r="I49" s="361">
        <v>0.8</v>
      </c>
      <c r="J49" s="361"/>
      <c r="K49" s="41">
        <v>1.5</v>
      </c>
      <c r="L49" s="47">
        <v>16.3</v>
      </c>
      <c r="M49" s="361">
        <v>36</v>
      </c>
      <c r="N49" s="361"/>
      <c r="O49" s="150" t="s">
        <v>427</v>
      </c>
    </row>
    <row r="50" spans="1:15" ht="22" customHeight="1">
      <c r="A50" s="39" t="s">
        <v>899</v>
      </c>
      <c r="B50" s="39">
        <v>0.75</v>
      </c>
      <c r="C50" s="358">
        <v>7</v>
      </c>
      <c r="D50" s="358"/>
      <c r="E50" s="358">
        <v>0.37</v>
      </c>
      <c r="F50" s="358"/>
      <c r="G50" s="358">
        <v>1.1100000000000001</v>
      </c>
      <c r="H50" s="358"/>
      <c r="I50" s="359">
        <v>0.8</v>
      </c>
      <c r="J50" s="359"/>
      <c r="K50" s="39">
        <v>1.5</v>
      </c>
      <c r="L50" s="48">
        <v>17.2</v>
      </c>
      <c r="M50" s="359">
        <v>24.5</v>
      </c>
      <c r="N50" s="359"/>
      <c r="O50" s="151" t="s">
        <v>1401</v>
      </c>
    </row>
    <row r="51" spans="1:15" ht="22" customHeight="1">
      <c r="A51" s="41" t="s">
        <v>899</v>
      </c>
      <c r="B51" s="45">
        <v>1</v>
      </c>
      <c r="C51" s="360">
        <v>7</v>
      </c>
      <c r="D51" s="360"/>
      <c r="E51" s="361">
        <v>0.43</v>
      </c>
      <c r="F51" s="361"/>
      <c r="G51" s="361">
        <v>1.26</v>
      </c>
      <c r="H51" s="361"/>
      <c r="I51" s="361">
        <v>0.8</v>
      </c>
      <c r="J51" s="361"/>
      <c r="K51" s="41">
        <v>1.5</v>
      </c>
      <c r="L51" s="47">
        <v>18</v>
      </c>
      <c r="M51" s="361">
        <v>18.100000000000001</v>
      </c>
      <c r="N51" s="361"/>
      <c r="O51" s="150" t="s">
        <v>1402</v>
      </c>
    </row>
    <row r="52" spans="1:15" ht="22" customHeight="1">
      <c r="A52" s="39" t="s">
        <v>899</v>
      </c>
      <c r="B52" s="39">
        <v>1.5</v>
      </c>
      <c r="C52" s="358">
        <v>7</v>
      </c>
      <c r="D52" s="358"/>
      <c r="E52" s="358">
        <v>0.52</v>
      </c>
      <c r="F52" s="358"/>
      <c r="G52" s="358">
        <v>1.56</v>
      </c>
      <c r="H52" s="358"/>
      <c r="I52" s="359">
        <v>0.8</v>
      </c>
      <c r="J52" s="359"/>
      <c r="K52" s="39">
        <v>1.5</v>
      </c>
      <c r="L52" s="48">
        <v>19.2</v>
      </c>
      <c r="M52" s="359">
        <v>12.1</v>
      </c>
      <c r="N52" s="359"/>
      <c r="O52" s="151" t="s">
        <v>1403</v>
      </c>
    </row>
    <row r="53" spans="1:15" ht="22" customHeight="1">
      <c r="A53" s="41" t="s">
        <v>899</v>
      </c>
      <c r="B53" s="41">
        <v>2.5</v>
      </c>
      <c r="C53" s="360">
        <v>7</v>
      </c>
      <c r="D53" s="360"/>
      <c r="E53" s="361">
        <v>0.67</v>
      </c>
      <c r="F53" s="361"/>
      <c r="G53" s="361">
        <v>2.0099999999999998</v>
      </c>
      <c r="H53" s="361"/>
      <c r="I53" s="361">
        <v>0.8</v>
      </c>
      <c r="J53" s="361"/>
      <c r="K53" s="41">
        <v>1.5</v>
      </c>
      <c r="L53" s="47">
        <v>21.2</v>
      </c>
      <c r="M53" s="361">
        <v>7.41</v>
      </c>
      <c r="N53" s="361"/>
      <c r="O53" s="150" t="s">
        <v>1404</v>
      </c>
    </row>
    <row r="54" spans="1:15" ht="22" customHeight="1">
      <c r="A54" s="39" t="s">
        <v>900</v>
      </c>
      <c r="B54" s="39">
        <v>0.5</v>
      </c>
      <c r="C54" s="358">
        <v>7</v>
      </c>
      <c r="D54" s="358"/>
      <c r="E54" s="358">
        <v>0.3</v>
      </c>
      <c r="F54" s="358"/>
      <c r="G54" s="358">
        <v>0.9</v>
      </c>
      <c r="H54" s="358"/>
      <c r="I54" s="359">
        <v>0.8</v>
      </c>
      <c r="J54" s="359"/>
      <c r="K54" s="39">
        <v>1.5</v>
      </c>
      <c r="L54" s="48">
        <v>17</v>
      </c>
      <c r="M54" s="359">
        <v>36</v>
      </c>
      <c r="N54" s="359"/>
      <c r="O54" s="151" t="s">
        <v>1405</v>
      </c>
    </row>
    <row r="55" spans="1:15" ht="22" customHeight="1">
      <c r="A55" s="41" t="s">
        <v>900</v>
      </c>
      <c r="B55" s="41">
        <v>0.75</v>
      </c>
      <c r="C55" s="360">
        <v>7</v>
      </c>
      <c r="D55" s="360"/>
      <c r="E55" s="361">
        <v>0.37</v>
      </c>
      <c r="F55" s="361"/>
      <c r="G55" s="361">
        <v>1.1100000000000001</v>
      </c>
      <c r="H55" s="361"/>
      <c r="I55" s="361">
        <v>0.8</v>
      </c>
      <c r="J55" s="361"/>
      <c r="K55" s="41">
        <v>1.5</v>
      </c>
      <c r="L55" s="47">
        <v>18</v>
      </c>
      <c r="M55" s="361">
        <v>24.5</v>
      </c>
      <c r="N55" s="361"/>
      <c r="O55" s="150" t="s">
        <v>406</v>
      </c>
    </row>
    <row r="56" spans="1:15" ht="22" customHeight="1">
      <c r="A56" s="39" t="s">
        <v>900</v>
      </c>
      <c r="B56" s="46">
        <v>1</v>
      </c>
      <c r="C56" s="358">
        <v>7</v>
      </c>
      <c r="D56" s="358"/>
      <c r="E56" s="358">
        <v>0.43</v>
      </c>
      <c r="F56" s="358"/>
      <c r="G56" s="358">
        <v>1.26</v>
      </c>
      <c r="H56" s="358"/>
      <c r="I56" s="359">
        <v>0.8</v>
      </c>
      <c r="J56" s="359"/>
      <c r="K56" s="39">
        <v>1.5</v>
      </c>
      <c r="L56" s="48">
        <v>18.8</v>
      </c>
      <c r="M56" s="359">
        <v>18.100000000000001</v>
      </c>
      <c r="N56" s="359"/>
      <c r="O56" s="151" t="s">
        <v>1406</v>
      </c>
    </row>
    <row r="57" spans="1:15" ht="22" customHeight="1">
      <c r="A57" s="41" t="s">
        <v>900</v>
      </c>
      <c r="B57" s="41">
        <v>1.5</v>
      </c>
      <c r="C57" s="360">
        <v>7</v>
      </c>
      <c r="D57" s="360"/>
      <c r="E57" s="361">
        <v>0.52</v>
      </c>
      <c r="F57" s="361"/>
      <c r="G57" s="361">
        <v>1.56</v>
      </c>
      <c r="H57" s="361"/>
      <c r="I57" s="361">
        <v>0.8</v>
      </c>
      <c r="J57" s="361"/>
      <c r="K57" s="41">
        <v>1.5</v>
      </c>
      <c r="L57" s="47">
        <v>20.100000000000001</v>
      </c>
      <c r="M57" s="361">
        <v>12.1</v>
      </c>
      <c r="N57" s="361"/>
      <c r="O57" s="150" t="s">
        <v>1407</v>
      </c>
    </row>
    <row r="58" spans="1:15" ht="22" customHeight="1">
      <c r="A58" s="39" t="s">
        <v>900</v>
      </c>
      <c r="B58" s="39">
        <v>2.5</v>
      </c>
      <c r="C58" s="358">
        <v>7</v>
      </c>
      <c r="D58" s="358"/>
      <c r="E58" s="358">
        <v>0.67</v>
      </c>
      <c r="F58" s="358"/>
      <c r="G58" s="358">
        <v>2.0099999999999998</v>
      </c>
      <c r="H58" s="358"/>
      <c r="I58" s="359">
        <v>0.8</v>
      </c>
      <c r="J58" s="359"/>
      <c r="K58" s="39">
        <v>1.5</v>
      </c>
      <c r="L58" s="48">
        <v>22.2</v>
      </c>
      <c r="M58" s="359">
        <v>7.41</v>
      </c>
      <c r="N58" s="359"/>
      <c r="O58" s="151" t="s">
        <v>1408</v>
      </c>
    </row>
    <row r="65" spans="1:15" ht="30" customHeight="1">
      <c r="A65" s="12"/>
      <c r="B65" s="13" t="s">
        <v>7</v>
      </c>
      <c r="C65" s="14"/>
      <c r="D65" s="14"/>
      <c r="E65" s="14"/>
      <c r="F65" s="14"/>
      <c r="G65" s="14"/>
      <c r="H65" s="14"/>
      <c r="I65" s="14"/>
      <c r="J65" s="14"/>
      <c r="K65" s="14"/>
      <c r="L65" s="14"/>
      <c r="M65" s="14"/>
      <c r="N65" s="14"/>
      <c r="O65" s="16">
        <v>65</v>
      </c>
    </row>
  </sheetData>
  <mergeCells count="176">
    <mergeCell ref="H1:N1"/>
    <mergeCell ref="A2:O2"/>
    <mergeCell ref="C24:F24"/>
    <mergeCell ref="C25:F25"/>
    <mergeCell ref="C26:D26"/>
    <mergeCell ref="E26:F26"/>
    <mergeCell ref="G26:H26"/>
    <mergeCell ref="I26:J26"/>
    <mergeCell ref="M26:N26"/>
    <mergeCell ref="K24:K25"/>
    <mergeCell ref="L24:L25"/>
    <mergeCell ref="O24:O25"/>
    <mergeCell ref="A24:B25"/>
    <mergeCell ref="G24:H25"/>
    <mergeCell ref="I24:J25"/>
    <mergeCell ref="M24:N25"/>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 ref="C48:D48"/>
    <mergeCell ref="E48:F48"/>
    <mergeCell ref="G48:H48"/>
    <mergeCell ref="I48:J48"/>
    <mergeCell ref="M48:N48"/>
    <mergeCell ref="C49:D49"/>
    <mergeCell ref="E49:F49"/>
    <mergeCell ref="G49:H49"/>
    <mergeCell ref="I49:J49"/>
    <mergeCell ref="M49:N49"/>
    <mergeCell ref="C50:D50"/>
    <mergeCell ref="E50:F50"/>
    <mergeCell ref="G50:H50"/>
    <mergeCell ref="I50:J50"/>
    <mergeCell ref="M50:N50"/>
    <mergeCell ref="C51:D51"/>
    <mergeCell ref="E51:F51"/>
    <mergeCell ref="G51:H51"/>
    <mergeCell ref="I51:J51"/>
    <mergeCell ref="M51:N51"/>
    <mergeCell ref="C52:D52"/>
    <mergeCell ref="E52:F52"/>
    <mergeCell ref="G52:H52"/>
    <mergeCell ref="I52:J52"/>
    <mergeCell ref="M52:N52"/>
    <mergeCell ref="C53:D53"/>
    <mergeCell ref="E53:F53"/>
    <mergeCell ref="G53:H53"/>
    <mergeCell ref="I53:J53"/>
    <mergeCell ref="M53:N53"/>
    <mergeCell ref="C54:D54"/>
    <mergeCell ref="E54:F54"/>
    <mergeCell ref="G54:H54"/>
    <mergeCell ref="I54:J54"/>
    <mergeCell ref="M54:N54"/>
    <mergeCell ref="C55:D55"/>
    <mergeCell ref="E55:F55"/>
    <mergeCell ref="G55:H55"/>
    <mergeCell ref="I55:J55"/>
    <mergeCell ref="M55:N55"/>
    <mergeCell ref="C56:D56"/>
    <mergeCell ref="E56:F56"/>
    <mergeCell ref="G56:H56"/>
    <mergeCell ref="I56:J56"/>
    <mergeCell ref="M56:N56"/>
    <mergeCell ref="C57:D57"/>
    <mergeCell ref="E57:F57"/>
    <mergeCell ref="G57:H57"/>
    <mergeCell ref="I57:J57"/>
    <mergeCell ref="M57:N57"/>
    <mergeCell ref="C58:D58"/>
    <mergeCell ref="E58:F58"/>
    <mergeCell ref="G58:H58"/>
    <mergeCell ref="I58:J58"/>
    <mergeCell ref="M58:N58"/>
  </mergeCells>
  <hyperlinks>
    <hyperlink ref="B65" r:id="rId1" tooltip="http://www.Z43-cable.vn" xr:uid="{00000000-0004-0000-3D00-000000000000}"/>
  </hyperlinks>
  <pageMargins left="0.47222222222222199" right="0.47222222222222199" top="0.118055555555556" bottom="5.9027777777777797E-2" header="0" footer="0"/>
  <pageSetup paperSize="9" scale="64" orientation="portrait" r:id="rId2"/>
  <colBreaks count="1" manualBreakCount="1">
    <brk id="15" max="80" man="1"/>
  </colBreaks>
  <drawing r:id="rId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dimension ref="A1:P69"/>
  <sheetViews>
    <sheetView topLeftCell="A56" zoomScale="115" zoomScaleNormal="115" zoomScaleSheetLayoutView="100" workbookViewId="0">
      <selection activeCell="E75" sqref="E75"/>
    </sheetView>
  </sheetViews>
  <sheetFormatPr defaultColWidth="9" defaultRowHeight="14"/>
  <cols>
    <col min="1" max="1" width="11.63281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883</v>
      </c>
      <c r="B1" s="17"/>
      <c r="C1" s="17"/>
      <c r="D1" s="17"/>
      <c r="E1" s="17"/>
      <c r="F1" s="17"/>
      <c r="H1" s="179" t="s">
        <v>1</v>
      </c>
      <c r="I1" s="179"/>
      <c r="J1" s="179"/>
      <c r="K1" s="179"/>
      <c r="L1" s="179"/>
      <c r="M1" s="179"/>
      <c r="N1" s="179"/>
    </row>
    <row r="2" spans="1:15" s="1" customFormat="1" ht="45" customHeight="1">
      <c r="A2" s="364" t="s">
        <v>884</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853</v>
      </c>
      <c r="B4" s="31"/>
      <c r="C4" s="31"/>
      <c r="D4" s="31"/>
      <c r="E4" s="31"/>
      <c r="F4" s="31"/>
      <c r="G4" s="32"/>
      <c r="H4" s="32"/>
      <c r="I4" s="32"/>
      <c r="J4" s="32"/>
      <c r="K4" s="32"/>
      <c r="L4" s="32"/>
      <c r="M4" s="32"/>
      <c r="N4" s="32"/>
      <c r="O4" s="32"/>
    </row>
    <row r="5" spans="1:15">
      <c r="A5" s="22"/>
      <c r="B5" s="22"/>
      <c r="C5" s="22"/>
      <c r="D5" s="22"/>
      <c r="E5" s="22"/>
      <c r="F5" s="22"/>
    </row>
    <row r="6" spans="1:15" ht="15">
      <c r="A6" s="4" t="s">
        <v>259</v>
      </c>
      <c r="B6" s="33"/>
      <c r="C6" s="33"/>
      <c r="D6" s="33"/>
      <c r="E6" s="33"/>
      <c r="F6" s="33"/>
    </row>
    <row r="7" spans="1:15">
      <c r="A7" s="2" t="s">
        <v>854</v>
      </c>
      <c r="B7" s="34"/>
      <c r="C7" s="34"/>
      <c r="D7" s="34"/>
      <c r="E7" s="34"/>
      <c r="F7" s="34"/>
    </row>
    <row r="8" spans="1:15">
      <c r="A8" s="2" t="s">
        <v>885</v>
      </c>
      <c r="B8" s="34"/>
      <c r="C8" s="34"/>
      <c r="D8" s="34"/>
      <c r="E8" s="34"/>
      <c r="F8" s="34"/>
    </row>
    <row r="9" spans="1:15">
      <c r="A9" s="2" t="s">
        <v>886</v>
      </c>
      <c r="B9" s="34"/>
      <c r="C9" s="34"/>
      <c r="D9" s="34"/>
      <c r="E9" s="34"/>
      <c r="F9" s="34"/>
    </row>
    <row r="10" spans="1:15">
      <c r="A10" s="2" t="s">
        <v>887</v>
      </c>
      <c r="B10" s="34"/>
      <c r="C10" s="34"/>
      <c r="D10" s="34"/>
      <c r="E10" s="34"/>
      <c r="F10" s="34"/>
    </row>
    <row r="11" spans="1:15">
      <c r="A11" s="2" t="s">
        <v>888</v>
      </c>
    </row>
    <row r="12" spans="1:15" customFormat="1" ht="14.5">
      <c r="A12" s="2"/>
      <c r="B12" s="2"/>
      <c r="C12" s="2"/>
      <c r="D12" s="2"/>
      <c r="E12" s="2"/>
      <c r="F12" s="2"/>
    </row>
    <row r="13" spans="1:15" s="1" customFormat="1" ht="15.5">
      <c r="A13" s="4" t="s">
        <v>174</v>
      </c>
      <c r="B13" s="4"/>
      <c r="C13" s="4"/>
      <c r="D13" s="4"/>
      <c r="E13" s="4"/>
      <c r="F13" s="4"/>
    </row>
    <row r="14" spans="1:15">
      <c r="A14" s="2" t="s">
        <v>858</v>
      </c>
      <c r="B14" s="34"/>
      <c r="C14" s="34"/>
      <c r="D14" s="34"/>
      <c r="E14" s="34"/>
      <c r="F14" s="34"/>
      <c r="G14" s="35"/>
      <c r="H14" s="35"/>
      <c r="I14" s="35"/>
      <c r="J14" s="35"/>
      <c r="K14" s="35"/>
      <c r="L14" s="35"/>
    </row>
    <row r="15" spans="1:15">
      <c r="A15" s="2" t="s">
        <v>859</v>
      </c>
      <c r="B15" s="34"/>
      <c r="C15" s="34"/>
      <c r="D15" s="34"/>
      <c r="E15" s="34"/>
      <c r="F15" s="34"/>
      <c r="G15" s="35"/>
      <c r="H15" s="35"/>
      <c r="I15" s="35"/>
      <c r="J15" s="35"/>
      <c r="K15" s="35"/>
      <c r="L15" s="35"/>
    </row>
    <row r="17" spans="1:15" ht="15">
      <c r="A17" s="4" t="s">
        <v>176</v>
      </c>
      <c r="B17" s="33"/>
      <c r="C17" s="33"/>
      <c r="D17" s="33"/>
      <c r="E17" s="33"/>
      <c r="F17" s="33"/>
    </row>
    <row r="18" spans="1:15">
      <c r="A18" s="36" t="s">
        <v>860</v>
      </c>
      <c r="B18" s="37"/>
      <c r="C18" s="37"/>
      <c r="D18" s="37"/>
      <c r="E18" s="37"/>
      <c r="F18" s="37"/>
    </row>
    <row r="19" spans="1:15">
      <c r="A19" s="36" t="s">
        <v>861</v>
      </c>
      <c r="B19" s="37"/>
      <c r="C19" s="37"/>
      <c r="D19" s="37"/>
      <c r="E19" s="37"/>
      <c r="F19" s="37"/>
    </row>
    <row r="20" spans="1:15">
      <c r="A20" s="36" t="s">
        <v>862</v>
      </c>
      <c r="B20" s="37"/>
      <c r="C20" s="37"/>
      <c r="D20" s="37"/>
      <c r="E20" s="37"/>
      <c r="F20" s="37"/>
    </row>
    <row r="21" spans="1:15">
      <c r="A21" s="36" t="s">
        <v>863</v>
      </c>
      <c r="B21" s="37"/>
      <c r="C21" s="37"/>
      <c r="D21" s="37"/>
      <c r="E21" s="37"/>
      <c r="F21" s="37"/>
    </row>
    <row r="23" spans="1:15" ht="15">
      <c r="A23" s="4" t="s">
        <v>182</v>
      </c>
      <c r="B23" s="33"/>
      <c r="C23" s="33"/>
      <c r="D23" s="33"/>
      <c r="E23" s="33"/>
      <c r="F23" s="33"/>
    </row>
    <row r="25" spans="1:15" ht="42" customHeight="1">
      <c r="A25" s="401" t="s">
        <v>183</v>
      </c>
      <c r="B25" s="402"/>
      <c r="C25" s="400" t="s">
        <v>184</v>
      </c>
      <c r="D25" s="400"/>
      <c r="E25" s="400"/>
      <c r="F25" s="400"/>
      <c r="G25" s="401" t="s">
        <v>186</v>
      </c>
      <c r="H25" s="402"/>
      <c r="I25" s="401" t="s">
        <v>187</v>
      </c>
      <c r="J25" s="402"/>
      <c r="K25" s="400" t="s">
        <v>188</v>
      </c>
      <c r="L25" s="400" t="s">
        <v>189</v>
      </c>
      <c r="M25" s="401" t="s">
        <v>190</v>
      </c>
      <c r="N25" s="402"/>
      <c r="O25" s="400" t="s">
        <v>191</v>
      </c>
    </row>
    <row r="26" spans="1:15" ht="30" customHeight="1">
      <c r="A26" s="403"/>
      <c r="B26" s="404"/>
      <c r="C26" s="409" t="s">
        <v>240</v>
      </c>
      <c r="D26" s="410"/>
      <c r="E26" s="410"/>
      <c r="F26" s="411"/>
      <c r="G26" s="403"/>
      <c r="H26" s="404"/>
      <c r="I26" s="403"/>
      <c r="J26" s="404"/>
      <c r="K26" s="400"/>
      <c r="L26" s="400"/>
      <c r="M26" s="403"/>
      <c r="N26" s="404"/>
      <c r="O26" s="400"/>
    </row>
    <row r="27" spans="1:15">
      <c r="A27" s="50" t="s">
        <v>192</v>
      </c>
      <c r="B27" s="50" t="s">
        <v>193</v>
      </c>
      <c r="C27" s="409" t="s">
        <v>194</v>
      </c>
      <c r="D27" s="410"/>
      <c r="E27" s="410" t="s">
        <v>196</v>
      </c>
      <c r="F27" s="412"/>
      <c r="G27" s="400" t="s">
        <v>196</v>
      </c>
      <c r="H27" s="400"/>
      <c r="I27" s="400" t="s">
        <v>196</v>
      </c>
      <c r="J27" s="400"/>
      <c r="K27" s="50" t="s">
        <v>196</v>
      </c>
      <c r="L27" s="50" t="s">
        <v>196</v>
      </c>
      <c r="M27" s="400" t="s">
        <v>197</v>
      </c>
      <c r="N27" s="400"/>
      <c r="O27" s="50" t="s">
        <v>198</v>
      </c>
    </row>
    <row r="28" spans="1:15" ht="19" customHeight="1">
      <c r="A28" s="51" t="s">
        <v>901</v>
      </c>
      <c r="B28" s="51">
        <v>0.5</v>
      </c>
      <c r="C28" s="396">
        <v>7</v>
      </c>
      <c r="D28" s="397"/>
      <c r="E28" s="398">
        <v>0.3</v>
      </c>
      <c r="F28" s="399"/>
      <c r="G28" s="398">
        <v>0.9</v>
      </c>
      <c r="H28" s="399"/>
      <c r="I28" s="398">
        <v>0.8</v>
      </c>
      <c r="J28" s="399"/>
      <c r="K28" s="51">
        <v>1.5</v>
      </c>
      <c r="L28" s="55">
        <v>17</v>
      </c>
      <c r="M28" s="398">
        <v>36</v>
      </c>
      <c r="N28" s="399"/>
      <c r="O28" s="157" t="s">
        <v>1374</v>
      </c>
    </row>
    <row r="29" spans="1:15" ht="19" customHeight="1">
      <c r="A29" s="52" t="s">
        <v>901</v>
      </c>
      <c r="B29" s="52">
        <v>0.75</v>
      </c>
      <c r="C29" s="405">
        <v>7</v>
      </c>
      <c r="D29" s="406"/>
      <c r="E29" s="405">
        <v>0.37</v>
      </c>
      <c r="F29" s="406"/>
      <c r="G29" s="405">
        <v>1.1100000000000001</v>
      </c>
      <c r="H29" s="406"/>
      <c r="I29" s="407">
        <v>0.8</v>
      </c>
      <c r="J29" s="408"/>
      <c r="K29" s="52">
        <v>1.5</v>
      </c>
      <c r="L29" s="56">
        <v>18</v>
      </c>
      <c r="M29" s="407">
        <v>24.5</v>
      </c>
      <c r="N29" s="408"/>
      <c r="O29" s="158" t="s">
        <v>1357</v>
      </c>
    </row>
    <row r="30" spans="1:15" ht="19" customHeight="1">
      <c r="A30" s="51" t="s">
        <v>901</v>
      </c>
      <c r="B30" s="53">
        <v>1</v>
      </c>
      <c r="C30" s="396">
        <v>7</v>
      </c>
      <c r="D30" s="397"/>
      <c r="E30" s="398">
        <v>0.43</v>
      </c>
      <c r="F30" s="399"/>
      <c r="G30" s="398">
        <v>1.26</v>
      </c>
      <c r="H30" s="399"/>
      <c r="I30" s="398">
        <v>0.8</v>
      </c>
      <c r="J30" s="399"/>
      <c r="K30" s="51">
        <v>1.5</v>
      </c>
      <c r="L30" s="55">
        <v>18.8</v>
      </c>
      <c r="M30" s="398">
        <v>18.100000000000001</v>
      </c>
      <c r="N30" s="399"/>
      <c r="O30" s="157" t="s">
        <v>1375</v>
      </c>
    </row>
    <row r="31" spans="1:15" ht="19" customHeight="1">
      <c r="A31" s="52" t="s">
        <v>901</v>
      </c>
      <c r="B31" s="52">
        <v>1.5</v>
      </c>
      <c r="C31" s="405">
        <v>7</v>
      </c>
      <c r="D31" s="406"/>
      <c r="E31" s="405">
        <v>0.52</v>
      </c>
      <c r="F31" s="406"/>
      <c r="G31" s="405">
        <v>1.56</v>
      </c>
      <c r="H31" s="406"/>
      <c r="I31" s="407">
        <v>0.8</v>
      </c>
      <c r="J31" s="408"/>
      <c r="K31" s="52">
        <v>1.5</v>
      </c>
      <c r="L31" s="56">
        <v>20.100000000000001</v>
      </c>
      <c r="M31" s="407">
        <v>12.1</v>
      </c>
      <c r="N31" s="408"/>
      <c r="O31" s="158" t="s">
        <v>1349</v>
      </c>
    </row>
    <row r="32" spans="1:15" ht="19" customHeight="1">
      <c r="A32" s="51" t="s">
        <v>901</v>
      </c>
      <c r="B32" s="51">
        <v>2.5</v>
      </c>
      <c r="C32" s="396">
        <v>7</v>
      </c>
      <c r="D32" s="397"/>
      <c r="E32" s="398">
        <v>0.67</v>
      </c>
      <c r="F32" s="399"/>
      <c r="G32" s="398">
        <v>2.0099999999999998</v>
      </c>
      <c r="H32" s="399"/>
      <c r="I32" s="398">
        <v>0.8</v>
      </c>
      <c r="J32" s="399"/>
      <c r="K32" s="51">
        <v>1.5</v>
      </c>
      <c r="L32" s="55">
        <v>22.2</v>
      </c>
      <c r="M32" s="398">
        <v>7.41</v>
      </c>
      <c r="N32" s="399"/>
      <c r="O32" s="157" t="s">
        <v>1376</v>
      </c>
    </row>
    <row r="33" spans="1:15" ht="19" customHeight="1">
      <c r="A33" s="52" t="s">
        <v>902</v>
      </c>
      <c r="B33" s="52">
        <v>0.5</v>
      </c>
      <c r="C33" s="405">
        <v>7</v>
      </c>
      <c r="D33" s="406"/>
      <c r="E33" s="405">
        <v>0.3</v>
      </c>
      <c r="F33" s="406"/>
      <c r="G33" s="405">
        <v>0.9</v>
      </c>
      <c r="H33" s="406"/>
      <c r="I33" s="407">
        <v>0.8</v>
      </c>
      <c r="J33" s="408"/>
      <c r="K33" s="52">
        <v>1.5</v>
      </c>
      <c r="L33" s="56">
        <v>17.7</v>
      </c>
      <c r="M33" s="407">
        <v>36</v>
      </c>
      <c r="N33" s="408"/>
      <c r="O33" s="158" t="s">
        <v>1339</v>
      </c>
    </row>
    <row r="34" spans="1:15" ht="19" customHeight="1">
      <c r="A34" s="51" t="s">
        <v>902</v>
      </c>
      <c r="B34" s="51">
        <v>0.75</v>
      </c>
      <c r="C34" s="396">
        <v>7</v>
      </c>
      <c r="D34" s="397"/>
      <c r="E34" s="398">
        <v>0.37</v>
      </c>
      <c r="F34" s="399"/>
      <c r="G34" s="398">
        <v>1.1100000000000001</v>
      </c>
      <c r="H34" s="399"/>
      <c r="I34" s="398">
        <v>0.8</v>
      </c>
      <c r="J34" s="399"/>
      <c r="K34" s="51">
        <v>1.5</v>
      </c>
      <c r="L34" s="55">
        <v>18.8</v>
      </c>
      <c r="M34" s="398">
        <v>24.5</v>
      </c>
      <c r="N34" s="399"/>
      <c r="O34" s="157" t="s">
        <v>1347</v>
      </c>
    </row>
    <row r="35" spans="1:15" ht="19" customHeight="1">
      <c r="A35" s="52" t="s">
        <v>902</v>
      </c>
      <c r="B35" s="54">
        <v>1</v>
      </c>
      <c r="C35" s="405">
        <v>7</v>
      </c>
      <c r="D35" s="406"/>
      <c r="E35" s="405">
        <v>0.43</v>
      </c>
      <c r="F35" s="406"/>
      <c r="G35" s="405">
        <v>1.26</v>
      </c>
      <c r="H35" s="406"/>
      <c r="I35" s="407">
        <v>0.8</v>
      </c>
      <c r="J35" s="408"/>
      <c r="K35" s="52">
        <v>1.5</v>
      </c>
      <c r="L35" s="56">
        <v>19.7</v>
      </c>
      <c r="M35" s="407">
        <v>18.100000000000001</v>
      </c>
      <c r="N35" s="408"/>
      <c r="O35" s="158" t="s">
        <v>1377</v>
      </c>
    </row>
    <row r="36" spans="1:15" ht="19" customHeight="1">
      <c r="A36" s="51" t="s">
        <v>902</v>
      </c>
      <c r="B36" s="51">
        <v>1.5</v>
      </c>
      <c r="C36" s="396">
        <v>7</v>
      </c>
      <c r="D36" s="397"/>
      <c r="E36" s="398">
        <v>0.52</v>
      </c>
      <c r="F36" s="399"/>
      <c r="G36" s="398">
        <v>1.56</v>
      </c>
      <c r="H36" s="399"/>
      <c r="I36" s="398">
        <v>0.8</v>
      </c>
      <c r="J36" s="399"/>
      <c r="K36" s="51">
        <v>1.5</v>
      </c>
      <c r="L36" s="55">
        <v>21</v>
      </c>
      <c r="M36" s="398">
        <v>12.1</v>
      </c>
      <c r="N36" s="399"/>
      <c r="O36" s="157" t="s">
        <v>1378</v>
      </c>
    </row>
    <row r="37" spans="1:15" ht="19" customHeight="1">
      <c r="A37" s="52" t="s">
        <v>902</v>
      </c>
      <c r="B37" s="52">
        <v>2.5</v>
      </c>
      <c r="C37" s="405">
        <v>7</v>
      </c>
      <c r="D37" s="406"/>
      <c r="E37" s="405">
        <v>0.67</v>
      </c>
      <c r="F37" s="406"/>
      <c r="G37" s="405">
        <v>2.0099999999999998</v>
      </c>
      <c r="H37" s="406"/>
      <c r="I37" s="407">
        <v>0.8</v>
      </c>
      <c r="J37" s="408"/>
      <c r="K37" s="52">
        <v>1.5</v>
      </c>
      <c r="L37" s="56">
        <v>23.3</v>
      </c>
      <c r="M37" s="407">
        <v>7.41</v>
      </c>
      <c r="N37" s="408"/>
      <c r="O37" s="158" t="s">
        <v>1372</v>
      </c>
    </row>
    <row r="38" spans="1:15" ht="19" customHeight="1">
      <c r="A38" s="51" t="s">
        <v>903</v>
      </c>
      <c r="B38" s="51">
        <v>0.5</v>
      </c>
      <c r="C38" s="396">
        <v>7</v>
      </c>
      <c r="D38" s="397"/>
      <c r="E38" s="398">
        <v>0.3</v>
      </c>
      <c r="F38" s="399"/>
      <c r="G38" s="398">
        <v>0.9</v>
      </c>
      <c r="H38" s="399"/>
      <c r="I38" s="398">
        <v>0.8</v>
      </c>
      <c r="J38" s="399"/>
      <c r="K38" s="51">
        <v>1.5</v>
      </c>
      <c r="L38" s="55">
        <v>17.7</v>
      </c>
      <c r="M38" s="398">
        <v>36</v>
      </c>
      <c r="N38" s="399"/>
      <c r="O38" s="157" t="s">
        <v>1379</v>
      </c>
    </row>
    <row r="39" spans="1:15" ht="19" customHeight="1">
      <c r="A39" s="52" t="s">
        <v>903</v>
      </c>
      <c r="B39" s="52">
        <v>0.75</v>
      </c>
      <c r="C39" s="405">
        <v>7</v>
      </c>
      <c r="D39" s="406"/>
      <c r="E39" s="405">
        <v>0.37</v>
      </c>
      <c r="F39" s="406"/>
      <c r="G39" s="405">
        <v>1.1100000000000001</v>
      </c>
      <c r="H39" s="406"/>
      <c r="I39" s="407">
        <v>0.8</v>
      </c>
      <c r="J39" s="408"/>
      <c r="K39" s="52">
        <v>1.5</v>
      </c>
      <c r="L39" s="56">
        <v>18.8</v>
      </c>
      <c r="M39" s="407">
        <v>24.5</v>
      </c>
      <c r="N39" s="408"/>
      <c r="O39" s="158" t="s">
        <v>527</v>
      </c>
    </row>
    <row r="40" spans="1:15" ht="19" customHeight="1">
      <c r="A40" s="51" t="s">
        <v>903</v>
      </c>
      <c r="B40" s="53">
        <v>1</v>
      </c>
      <c r="C40" s="396">
        <v>7</v>
      </c>
      <c r="D40" s="397"/>
      <c r="E40" s="398">
        <v>0.43</v>
      </c>
      <c r="F40" s="399"/>
      <c r="G40" s="398">
        <v>1.26</v>
      </c>
      <c r="H40" s="399"/>
      <c r="I40" s="398">
        <v>0.8</v>
      </c>
      <c r="J40" s="399"/>
      <c r="K40" s="51">
        <v>1.5</v>
      </c>
      <c r="L40" s="55">
        <v>19.7</v>
      </c>
      <c r="M40" s="398">
        <v>18.100000000000001</v>
      </c>
      <c r="N40" s="399"/>
      <c r="O40" s="157" t="s">
        <v>1380</v>
      </c>
    </row>
    <row r="41" spans="1:15" ht="19" customHeight="1">
      <c r="A41" s="52" t="s">
        <v>903</v>
      </c>
      <c r="B41" s="52">
        <v>1.5</v>
      </c>
      <c r="C41" s="405">
        <v>7</v>
      </c>
      <c r="D41" s="406"/>
      <c r="E41" s="405">
        <v>0.52</v>
      </c>
      <c r="F41" s="406"/>
      <c r="G41" s="405">
        <v>1.56</v>
      </c>
      <c r="H41" s="406"/>
      <c r="I41" s="407">
        <v>0.8</v>
      </c>
      <c r="J41" s="408"/>
      <c r="K41" s="52">
        <v>1.5</v>
      </c>
      <c r="L41" s="56">
        <v>21</v>
      </c>
      <c r="M41" s="407">
        <v>12.1</v>
      </c>
      <c r="N41" s="408"/>
      <c r="O41" s="158" t="s">
        <v>1381</v>
      </c>
    </row>
    <row r="42" spans="1:15" ht="19" customHeight="1">
      <c r="A42" s="51" t="s">
        <v>903</v>
      </c>
      <c r="B42" s="51">
        <v>2.5</v>
      </c>
      <c r="C42" s="396">
        <v>7</v>
      </c>
      <c r="D42" s="397"/>
      <c r="E42" s="398">
        <v>0.67</v>
      </c>
      <c r="F42" s="399"/>
      <c r="G42" s="398">
        <v>2.0099999999999998</v>
      </c>
      <c r="H42" s="399"/>
      <c r="I42" s="398">
        <v>0.8</v>
      </c>
      <c r="J42" s="399"/>
      <c r="K42" s="51">
        <v>1.5</v>
      </c>
      <c r="L42" s="55">
        <v>23.3</v>
      </c>
      <c r="M42" s="398">
        <v>7.41</v>
      </c>
      <c r="N42" s="399"/>
      <c r="O42" s="157" t="s">
        <v>1382</v>
      </c>
    </row>
    <row r="43" spans="1:15" ht="19" customHeight="1">
      <c r="A43" s="52" t="s">
        <v>904</v>
      </c>
      <c r="B43" s="52">
        <v>0.5</v>
      </c>
      <c r="C43" s="405">
        <v>7</v>
      </c>
      <c r="D43" s="406"/>
      <c r="E43" s="405">
        <v>0.3</v>
      </c>
      <c r="F43" s="406"/>
      <c r="G43" s="405">
        <v>0.9</v>
      </c>
      <c r="H43" s="406"/>
      <c r="I43" s="407">
        <v>0.8</v>
      </c>
      <c r="J43" s="408"/>
      <c r="K43" s="52">
        <v>1.5</v>
      </c>
      <c r="L43" s="56">
        <v>17.7</v>
      </c>
      <c r="M43" s="407">
        <v>36</v>
      </c>
      <c r="N43" s="408"/>
      <c r="O43" s="158" t="s">
        <v>1133</v>
      </c>
    </row>
    <row r="44" spans="1:15" ht="19" customHeight="1">
      <c r="A44" s="51" t="s">
        <v>904</v>
      </c>
      <c r="B44" s="51">
        <v>0.75</v>
      </c>
      <c r="C44" s="396">
        <v>7</v>
      </c>
      <c r="D44" s="397"/>
      <c r="E44" s="398">
        <v>0.37</v>
      </c>
      <c r="F44" s="399"/>
      <c r="G44" s="398">
        <v>1.1100000000000001</v>
      </c>
      <c r="H44" s="399"/>
      <c r="I44" s="398">
        <v>0.8</v>
      </c>
      <c r="J44" s="399"/>
      <c r="K44" s="51">
        <v>1.5</v>
      </c>
      <c r="L44" s="55">
        <v>18.8</v>
      </c>
      <c r="M44" s="398">
        <v>24.5</v>
      </c>
      <c r="N44" s="399"/>
      <c r="O44" s="157" t="s">
        <v>1189</v>
      </c>
    </row>
    <row r="45" spans="1:15" ht="19" customHeight="1">
      <c r="A45" s="52" t="s">
        <v>904</v>
      </c>
      <c r="B45" s="54">
        <v>1</v>
      </c>
      <c r="C45" s="405">
        <v>7</v>
      </c>
      <c r="D45" s="406"/>
      <c r="E45" s="405">
        <v>0.43</v>
      </c>
      <c r="F45" s="406"/>
      <c r="G45" s="405">
        <v>1.26</v>
      </c>
      <c r="H45" s="406"/>
      <c r="I45" s="407">
        <v>0.8</v>
      </c>
      <c r="J45" s="408"/>
      <c r="K45" s="52">
        <v>1.5</v>
      </c>
      <c r="L45" s="56">
        <v>19.7</v>
      </c>
      <c r="M45" s="407">
        <v>18.100000000000001</v>
      </c>
      <c r="N45" s="408"/>
      <c r="O45" s="158" t="s">
        <v>1384</v>
      </c>
    </row>
    <row r="46" spans="1:15" ht="19" customHeight="1">
      <c r="A46" s="51" t="s">
        <v>904</v>
      </c>
      <c r="B46" s="51">
        <v>1.5</v>
      </c>
      <c r="C46" s="396">
        <v>7</v>
      </c>
      <c r="D46" s="397"/>
      <c r="E46" s="398">
        <v>0.52</v>
      </c>
      <c r="F46" s="399"/>
      <c r="G46" s="398">
        <v>1.56</v>
      </c>
      <c r="H46" s="399"/>
      <c r="I46" s="398">
        <v>0.8</v>
      </c>
      <c r="J46" s="399"/>
      <c r="K46" s="51">
        <v>1.5</v>
      </c>
      <c r="L46" s="55">
        <v>21</v>
      </c>
      <c r="M46" s="398">
        <v>12.1</v>
      </c>
      <c r="N46" s="399"/>
      <c r="O46" s="157" t="s">
        <v>1385</v>
      </c>
    </row>
    <row r="47" spans="1:15" ht="19" customHeight="1">
      <c r="A47" s="52" t="s">
        <v>904</v>
      </c>
      <c r="B47" s="52">
        <v>2.5</v>
      </c>
      <c r="C47" s="405">
        <v>7</v>
      </c>
      <c r="D47" s="406"/>
      <c r="E47" s="405">
        <v>0.67</v>
      </c>
      <c r="F47" s="406"/>
      <c r="G47" s="405">
        <v>2.0099999999999998</v>
      </c>
      <c r="H47" s="406"/>
      <c r="I47" s="407">
        <v>0.8</v>
      </c>
      <c r="J47" s="408"/>
      <c r="K47" s="52">
        <v>1.5</v>
      </c>
      <c r="L47" s="56">
        <v>23.3</v>
      </c>
      <c r="M47" s="407">
        <v>7.41</v>
      </c>
      <c r="N47" s="408"/>
      <c r="O47" s="158" t="s">
        <v>1386</v>
      </c>
    </row>
    <row r="48" spans="1:15" ht="19" customHeight="1">
      <c r="A48" s="51" t="s">
        <v>905</v>
      </c>
      <c r="B48" s="51">
        <v>0.5</v>
      </c>
      <c r="C48" s="396">
        <v>7</v>
      </c>
      <c r="D48" s="397"/>
      <c r="E48" s="398">
        <v>0.3</v>
      </c>
      <c r="F48" s="399"/>
      <c r="G48" s="398">
        <v>0.9</v>
      </c>
      <c r="H48" s="399"/>
      <c r="I48" s="398">
        <v>0.8</v>
      </c>
      <c r="J48" s="399"/>
      <c r="K48" s="51">
        <v>1.5</v>
      </c>
      <c r="L48" s="55">
        <v>17.7</v>
      </c>
      <c r="M48" s="398">
        <v>36</v>
      </c>
      <c r="N48" s="399"/>
      <c r="O48" s="157" t="s">
        <v>1387</v>
      </c>
    </row>
    <row r="49" spans="1:16" ht="19" customHeight="1">
      <c r="A49" s="52" t="s">
        <v>905</v>
      </c>
      <c r="B49" s="52">
        <v>0.75</v>
      </c>
      <c r="C49" s="405">
        <v>7</v>
      </c>
      <c r="D49" s="406"/>
      <c r="E49" s="405">
        <v>0.37</v>
      </c>
      <c r="F49" s="406"/>
      <c r="G49" s="405">
        <v>1.1100000000000001</v>
      </c>
      <c r="H49" s="406"/>
      <c r="I49" s="407">
        <v>0.8</v>
      </c>
      <c r="J49" s="408"/>
      <c r="K49" s="52">
        <v>1.5</v>
      </c>
      <c r="L49" s="56">
        <v>18.8</v>
      </c>
      <c r="M49" s="407">
        <v>24.5</v>
      </c>
      <c r="N49" s="408"/>
      <c r="O49" s="158" t="s">
        <v>1388</v>
      </c>
    </row>
    <row r="50" spans="1:16" ht="19" customHeight="1">
      <c r="A50" s="51" t="s">
        <v>905</v>
      </c>
      <c r="B50" s="53">
        <v>1</v>
      </c>
      <c r="C50" s="396">
        <v>7</v>
      </c>
      <c r="D50" s="397"/>
      <c r="E50" s="398">
        <v>0.43</v>
      </c>
      <c r="F50" s="399"/>
      <c r="G50" s="398">
        <v>1.26</v>
      </c>
      <c r="H50" s="399"/>
      <c r="I50" s="398">
        <v>0.8</v>
      </c>
      <c r="J50" s="399"/>
      <c r="K50" s="51">
        <v>1.5</v>
      </c>
      <c r="L50" s="55">
        <v>19.7</v>
      </c>
      <c r="M50" s="398">
        <v>18.100000000000001</v>
      </c>
      <c r="N50" s="399"/>
      <c r="O50" s="157" t="s">
        <v>1389</v>
      </c>
    </row>
    <row r="51" spans="1:16" ht="19" customHeight="1">
      <c r="A51" s="52" t="s">
        <v>905</v>
      </c>
      <c r="B51" s="52">
        <v>1.5</v>
      </c>
      <c r="C51" s="405">
        <v>7</v>
      </c>
      <c r="D51" s="406"/>
      <c r="E51" s="405">
        <v>0.52</v>
      </c>
      <c r="F51" s="406"/>
      <c r="G51" s="405">
        <v>1.56</v>
      </c>
      <c r="H51" s="406"/>
      <c r="I51" s="407">
        <v>0.8</v>
      </c>
      <c r="J51" s="408"/>
      <c r="K51" s="52">
        <v>1.5</v>
      </c>
      <c r="L51" s="56">
        <v>21.2</v>
      </c>
      <c r="M51" s="407">
        <v>12.1</v>
      </c>
      <c r="N51" s="408"/>
      <c r="O51" s="158" t="s">
        <v>1390</v>
      </c>
    </row>
    <row r="52" spans="1:16" ht="19" customHeight="1">
      <c r="A52" s="51" t="s">
        <v>905</v>
      </c>
      <c r="B52" s="51">
        <v>2.5</v>
      </c>
      <c r="C52" s="396">
        <v>7</v>
      </c>
      <c r="D52" s="397"/>
      <c r="E52" s="398">
        <v>0.67</v>
      </c>
      <c r="F52" s="399"/>
      <c r="G52" s="398">
        <v>2.0099999999999998</v>
      </c>
      <c r="H52" s="399"/>
      <c r="I52" s="398">
        <v>0.8</v>
      </c>
      <c r="J52" s="399"/>
      <c r="K52" s="51">
        <v>1.5</v>
      </c>
      <c r="L52" s="55">
        <v>23.5</v>
      </c>
      <c r="M52" s="398">
        <v>7.41</v>
      </c>
      <c r="N52" s="399"/>
      <c r="O52" s="157" t="s">
        <v>1391</v>
      </c>
    </row>
    <row r="53" spans="1:16" ht="19" customHeight="1">
      <c r="A53" s="52" t="s">
        <v>906</v>
      </c>
      <c r="B53" s="52">
        <v>0.5</v>
      </c>
      <c r="C53" s="405">
        <v>7</v>
      </c>
      <c r="D53" s="406"/>
      <c r="E53" s="405">
        <v>0.3</v>
      </c>
      <c r="F53" s="406"/>
      <c r="G53" s="405">
        <v>0.9</v>
      </c>
      <c r="H53" s="406"/>
      <c r="I53" s="407">
        <v>0.8</v>
      </c>
      <c r="J53" s="408"/>
      <c r="K53" s="52">
        <v>1.6</v>
      </c>
      <c r="L53" s="56">
        <v>20.399999999999999</v>
      </c>
      <c r="M53" s="407">
        <v>36</v>
      </c>
      <c r="N53" s="408"/>
      <c r="O53" s="158" t="s">
        <v>1371</v>
      </c>
    </row>
    <row r="54" spans="1:16" ht="19" customHeight="1">
      <c r="A54" s="51" t="s">
        <v>906</v>
      </c>
      <c r="B54" s="51">
        <v>0.75</v>
      </c>
      <c r="C54" s="396">
        <v>7</v>
      </c>
      <c r="D54" s="397"/>
      <c r="E54" s="398">
        <v>0.37</v>
      </c>
      <c r="F54" s="399"/>
      <c r="G54" s="398">
        <v>1.1100000000000001</v>
      </c>
      <c r="H54" s="399"/>
      <c r="I54" s="398">
        <v>0.8</v>
      </c>
      <c r="J54" s="399"/>
      <c r="K54" s="51">
        <v>1.6</v>
      </c>
      <c r="L54" s="55">
        <v>21.7</v>
      </c>
      <c r="M54" s="398">
        <v>24.5</v>
      </c>
      <c r="N54" s="399"/>
      <c r="O54" s="157" t="s">
        <v>1349</v>
      </c>
    </row>
    <row r="55" spans="1:16" ht="19" customHeight="1">
      <c r="A55" s="52" t="s">
        <v>906</v>
      </c>
      <c r="B55" s="54">
        <v>1</v>
      </c>
      <c r="C55" s="405">
        <v>7</v>
      </c>
      <c r="D55" s="406"/>
      <c r="E55" s="405">
        <v>0.43</v>
      </c>
      <c r="F55" s="406"/>
      <c r="G55" s="405">
        <v>1.26</v>
      </c>
      <c r="H55" s="406"/>
      <c r="I55" s="407">
        <v>0.8</v>
      </c>
      <c r="J55" s="408"/>
      <c r="K55" s="52">
        <v>1.6</v>
      </c>
      <c r="L55" s="56">
        <v>22.8</v>
      </c>
      <c r="M55" s="407">
        <v>18.100000000000001</v>
      </c>
      <c r="N55" s="408"/>
      <c r="O55" s="158" t="s">
        <v>1367</v>
      </c>
    </row>
    <row r="56" spans="1:16" ht="19" customHeight="1">
      <c r="A56" s="51" t="s">
        <v>906</v>
      </c>
      <c r="B56" s="51">
        <v>1.5</v>
      </c>
      <c r="C56" s="396">
        <v>7</v>
      </c>
      <c r="D56" s="397"/>
      <c r="E56" s="398">
        <v>0.52</v>
      </c>
      <c r="F56" s="399"/>
      <c r="G56" s="398">
        <v>1.56</v>
      </c>
      <c r="H56" s="399"/>
      <c r="I56" s="398">
        <v>0.8</v>
      </c>
      <c r="J56" s="399"/>
      <c r="K56" s="51">
        <v>1.6</v>
      </c>
      <c r="L56" s="55">
        <v>24.4</v>
      </c>
      <c r="M56" s="398">
        <v>12.1</v>
      </c>
      <c r="N56" s="399"/>
      <c r="O56" s="157" t="s">
        <v>1372</v>
      </c>
    </row>
    <row r="57" spans="1:16" ht="19" customHeight="1">
      <c r="A57" s="52" t="s">
        <v>906</v>
      </c>
      <c r="B57" s="52">
        <v>2.5</v>
      </c>
      <c r="C57" s="405">
        <v>7</v>
      </c>
      <c r="D57" s="406"/>
      <c r="E57" s="405">
        <v>0.67</v>
      </c>
      <c r="F57" s="406"/>
      <c r="G57" s="405">
        <v>2.0099999999999998</v>
      </c>
      <c r="H57" s="406"/>
      <c r="I57" s="407">
        <v>0.8</v>
      </c>
      <c r="J57" s="408"/>
      <c r="K57" s="52">
        <v>1.6</v>
      </c>
      <c r="L57" s="56">
        <v>27.1</v>
      </c>
      <c r="M57" s="407">
        <v>7.41</v>
      </c>
      <c r="N57" s="408"/>
      <c r="O57" s="158" t="s">
        <v>1373</v>
      </c>
    </row>
    <row r="58" spans="1:16" ht="19" customHeight="1">
      <c r="A58" s="51" t="s">
        <v>907</v>
      </c>
      <c r="B58" s="51">
        <v>0.5</v>
      </c>
      <c r="C58" s="396">
        <v>7</v>
      </c>
      <c r="D58" s="397"/>
      <c r="E58" s="398">
        <v>0.3</v>
      </c>
      <c r="F58" s="399"/>
      <c r="G58" s="398">
        <v>0.9</v>
      </c>
      <c r="H58" s="399"/>
      <c r="I58" s="398">
        <v>0.8</v>
      </c>
      <c r="J58" s="399"/>
      <c r="K58" s="51">
        <v>1.6</v>
      </c>
      <c r="L58" s="55">
        <v>21.5</v>
      </c>
      <c r="M58" s="398">
        <v>36</v>
      </c>
      <c r="N58" s="399"/>
      <c r="O58" s="157" t="s">
        <v>1366</v>
      </c>
    </row>
    <row r="59" spans="1:16" ht="19" customHeight="1">
      <c r="A59" s="52" t="s">
        <v>907</v>
      </c>
      <c r="B59" s="52">
        <v>0.75</v>
      </c>
      <c r="C59" s="405">
        <v>7</v>
      </c>
      <c r="D59" s="406"/>
      <c r="E59" s="405">
        <v>0.37</v>
      </c>
      <c r="F59" s="406"/>
      <c r="G59" s="405">
        <v>1.1100000000000001</v>
      </c>
      <c r="H59" s="406"/>
      <c r="I59" s="407">
        <v>0.8</v>
      </c>
      <c r="J59" s="408"/>
      <c r="K59" s="52">
        <v>1.6</v>
      </c>
      <c r="L59" s="56">
        <v>22.8</v>
      </c>
      <c r="M59" s="407">
        <v>24.5</v>
      </c>
      <c r="N59" s="408"/>
      <c r="O59" s="158" t="s">
        <v>1367</v>
      </c>
    </row>
    <row r="60" spans="1:16" ht="19" customHeight="1">
      <c r="A60" s="51" t="s">
        <v>907</v>
      </c>
      <c r="B60" s="53">
        <v>1</v>
      </c>
      <c r="C60" s="396">
        <v>7</v>
      </c>
      <c r="D60" s="397"/>
      <c r="E60" s="398">
        <v>0.43</v>
      </c>
      <c r="F60" s="399"/>
      <c r="G60" s="398">
        <v>1.26</v>
      </c>
      <c r="H60" s="399"/>
      <c r="I60" s="398">
        <v>0.8</v>
      </c>
      <c r="J60" s="399"/>
      <c r="K60" s="51">
        <v>1.6</v>
      </c>
      <c r="L60" s="55">
        <v>24</v>
      </c>
      <c r="M60" s="398">
        <v>18.100000000000001</v>
      </c>
      <c r="N60" s="399"/>
      <c r="O60" s="157" t="s">
        <v>1368</v>
      </c>
    </row>
    <row r="61" spans="1:16" ht="19" customHeight="1">
      <c r="A61" s="52" t="s">
        <v>907</v>
      </c>
      <c r="B61" s="52">
        <v>1.5</v>
      </c>
      <c r="C61" s="405">
        <v>7</v>
      </c>
      <c r="D61" s="406"/>
      <c r="E61" s="405">
        <v>0.52</v>
      </c>
      <c r="F61" s="406"/>
      <c r="G61" s="405">
        <v>1.56</v>
      </c>
      <c r="H61" s="406"/>
      <c r="I61" s="407">
        <v>0.8</v>
      </c>
      <c r="J61" s="408"/>
      <c r="K61" s="52">
        <v>1.6</v>
      </c>
      <c r="L61" s="56">
        <v>25.7</v>
      </c>
      <c r="M61" s="407">
        <v>12.1</v>
      </c>
      <c r="N61" s="408"/>
      <c r="O61" s="158" t="s">
        <v>1369</v>
      </c>
    </row>
    <row r="62" spans="1:16" ht="19" customHeight="1">
      <c r="A62" s="51" t="s">
        <v>907</v>
      </c>
      <c r="B62" s="51">
        <v>2.5</v>
      </c>
      <c r="C62" s="396">
        <v>7</v>
      </c>
      <c r="D62" s="397"/>
      <c r="E62" s="398">
        <v>0.67</v>
      </c>
      <c r="F62" s="399"/>
      <c r="G62" s="398">
        <v>2.0099999999999998</v>
      </c>
      <c r="H62" s="399"/>
      <c r="I62" s="398">
        <v>0.8</v>
      </c>
      <c r="J62" s="399"/>
      <c r="K62" s="51">
        <v>1.6</v>
      </c>
      <c r="L62" s="55">
        <v>28.6</v>
      </c>
      <c r="M62" s="398">
        <v>7.41</v>
      </c>
      <c r="N62" s="399"/>
      <c r="O62" s="157" t="s">
        <v>1370</v>
      </c>
      <c r="P62" s="2" t="s">
        <v>1346</v>
      </c>
    </row>
    <row r="69" spans="1:15" ht="30" customHeight="1">
      <c r="A69" s="12"/>
      <c r="B69" s="13" t="s">
        <v>7</v>
      </c>
      <c r="C69" s="14"/>
      <c r="D69" s="14"/>
      <c r="E69" s="14"/>
      <c r="F69" s="14"/>
      <c r="G69" s="14"/>
      <c r="H69" s="14"/>
      <c r="I69" s="14"/>
      <c r="J69" s="14"/>
      <c r="K69" s="14"/>
      <c r="L69" s="14"/>
      <c r="M69" s="14"/>
      <c r="N69" s="14"/>
      <c r="O69" s="16">
        <v>66</v>
      </c>
    </row>
  </sheetData>
  <mergeCells count="191">
    <mergeCell ref="H1:N1"/>
    <mergeCell ref="A2:O2"/>
    <mergeCell ref="C25:F25"/>
    <mergeCell ref="C26:F26"/>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 ref="C48:D48"/>
    <mergeCell ref="E48:F48"/>
    <mergeCell ref="G48:H48"/>
    <mergeCell ref="I48:J48"/>
    <mergeCell ref="M48:N48"/>
    <mergeCell ref="C49:D49"/>
    <mergeCell ref="E49:F49"/>
    <mergeCell ref="G49:H49"/>
    <mergeCell ref="I49:J49"/>
    <mergeCell ref="M49:N49"/>
    <mergeCell ref="C50:D50"/>
    <mergeCell ref="E50:F50"/>
    <mergeCell ref="G50:H50"/>
    <mergeCell ref="I50:J50"/>
    <mergeCell ref="M50:N50"/>
    <mergeCell ref="C51:D51"/>
    <mergeCell ref="E51:F51"/>
    <mergeCell ref="G51:H51"/>
    <mergeCell ref="I51:J51"/>
    <mergeCell ref="M51:N51"/>
    <mergeCell ref="C52:D52"/>
    <mergeCell ref="E52:F52"/>
    <mergeCell ref="G52:H52"/>
    <mergeCell ref="I52:J52"/>
    <mergeCell ref="M52:N52"/>
    <mergeCell ref="C53:D53"/>
    <mergeCell ref="E53:F53"/>
    <mergeCell ref="G53:H53"/>
    <mergeCell ref="I53:J53"/>
    <mergeCell ref="M53:N53"/>
    <mergeCell ref="C54:D54"/>
    <mergeCell ref="E54:F54"/>
    <mergeCell ref="G54:H54"/>
    <mergeCell ref="I54:J54"/>
    <mergeCell ref="M54:N54"/>
    <mergeCell ref="C55:D55"/>
    <mergeCell ref="E55:F55"/>
    <mergeCell ref="G55:H55"/>
    <mergeCell ref="I55:J55"/>
    <mergeCell ref="M55:N55"/>
    <mergeCell ref="G58:H58"/>
    <mergeCell ref="I58:J58"/>
    <mergeCell ref="M58:N58"/>
    <mergeCell ref="C59:D59"/>
    <mergeCell ref="E59:F59"/>
    <mergeCell ref="G59:H59"/>
    <mergeCell ref="I59:J59"/>
    <mergeCell ref="M59:N59"/>
    <mergeCell ref="C56:D56"/>
    <mergeCell ref="E56:F56"/>
    <mergeCell ref="G56:H56"/>
    <mergeCell ref="I56:J56"/>
    <mergeCell ref="M56:N56"/>
    <mergeCell ref="C57:D57"/>
    <mergeCell ref="E57:F57"/>
    <mergeCell ref="G57:H57"/>
    <mergeCell ref="I57:J57"/>
    <mergeCell ref="M57:N57"/>
    <mergeCell ref="C62:D62"/>
    <mergeCell ref="E62:F62"/>
    <mergeCell ref="G62:H62"/>
    <mergeCell ref="I62:J62"/>
    <mergeCell ref="M62:N62"/>
    <mergeCell ref="K25:K26"/>
    <mergeCell ref="L25:L26"/>
    <mergeCell ref="O25:O26"/>
    <mergeCell ref="A25:B26"/>
    <mergeCell ref="G25:H26"/>
    <mergeCell ref="I25:J26"/>
    <mergeCell ref="M25:N26"/>
    <mergeCell ref="C60:D60"/>
    <mergeCell ref="E60:F60"/>
    <mergeCell ref="G60:H60"/>
    <mergeCell ref="I60:J60"/>
    <mergeCell ref="M60:N60"/>
    <mergeCell ref="C61:D61"/>
    <mergeCell ref="E61:F61"/>
    <mergeCell ref="G61:H61"/>
    <mergeCell ref="I61:J61"/>
    <mergeCell ref="M61:N61"/>
    <mergeCell ref="C58:D58"/>
    <mergeCell ref="E58:F58"/>
  </mergeCells>
  <hyperlinks>
    <hyperlink ref="B69" r:id="rId1" tooltip="http://www.Z43-cable.vn" xr:uid="{00000000-0004-0000-3E00-000000000000}"/>
  </hyperlinks>
  <pageMargins left="0.47222222222222199" right="0.47222222222222199" top="0.118055555555556" bottom="5.9027777777777797E-2" header="0" footer="0"/>
  <pageSetup paperSize="9" scale="64" orientation="portrait" r:id="rId2"/>
  <colBreaks count="1" manualBreakCount="1">
    <brk id="15" max="89" man="1"/>
  </colBreaks>
  <drawing r:id="rId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dimension ref="A1:P66"/>
  <sheetViews>
    <sheetView topLeftCell="A50" zoomScale="115" zoomScaleNormal="115" zoomScaleSheetLayoutView="115" workbookViewId="0">
      <selection activeCell="D63" sqref="D63"/>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908</v>
      </c>
      <c r="B1" s="17"/>
      <c r="C1" s="17"/>
      <c r="D1" s="17"/>
      <c r="E1" s="17"/>
      <c r="F1" s="17"/>
      <c r="H1" s="179" t="s">
        <v>1</v>
      </c>
      <c r="I1" s="179"/>
      <c r="J1" s="179"/>
      <c r="K1" s="179"/>
      <c r="L1" s="179"/>
      <c r="M1" s="179"/>
      <c r="N1" s="179"/>
    </row>
    <row r="2" spans="1:15" s="1" customFormat="1" ht="45" customHeight="1">
      <c r="A2" s="364" t="s">
        <v>909</v>
      </c>
      <c r="B2" s="364"/>
      <c r="C2" s="364"/>
      <c r="D2" s="364"/>
      <c r="E2" s="364"/>
      <c r="F2" s="364"/>
      <c r="G2" s="364"/>
      <c r="H2" s="364"/>
      <c r="I2" s="364"/>
      <c r="J2" s="364"/>
      <c r="K2" s="364"/>
      <c r="L2" s="364"/>
      <c r="M2" s="364"/>
      <c r="N2" s="364"/>
      <c r="O2" s="364"/>
    </row>
    <row r="3" spans="1:15" ht="35" customHeight="1">
      <c r="A3" s="30" t="s">
        <v>853</v>
      </c>
      <c r="B3" s="31"/>
      <c r="C3" s="31"/>
      <c r="D3" s="31"/>
      <c r="E3" s="31"/>
      <c r="F3" s="31"/>
      <c r="G3" s="32"/>
      <c r="H3" s="32"/>
      <c r="I3" s="32"/>
      <c r="J3" s="32"/>
      <c r="K3" s="32"/>
      <c r="L3" s="32"/>
      <c r="M3" s="32"/>
      <c r="N3" s="32"/>
      <c r="O3" s="32"/>
    </row>
    <row r="4" spans="1:15" ht="10" customHeight="1">
      <c r="A4" s="22"/>
      <c r="B4" s="22"/>
      <c r="C4" s="22"/>
      <c r="D4" s="22"/>
      <c r="E4" s="22"/>
      <c r="F4" s="22"/>
      <c r="K4"/>
    </row>
    <row r="5" spans="1:15" ht="15">
      <c r="A5" s="4" t="s">
        <v>491</v>
      </c>
      <c r="B5" s="33"/>
      <c r="C5" s="33"/>
      <c r="D5" s="33"/>
      <c r="E5" s="33"/>
      <c r="F5" s="33"/>
    </row>
    <row r="6" spans="1:15">
      <c r="A6" s="2" t="s">
        <v>854</v>
      </c>
      <c r="B6" s="34"/>
      <c r="C6" s="34"/>
      <c r="D6" s="34"/>
      <c r="E6" s="34"/>
      <c r="F6" s="34"/>
    </row>
    <row r="7" spans="1:15">
      <c r="A7" s="2" t="s">
        <v>910</v>
      </c>
      <c r="B7" s="34"/>
      <c r="C7" s="34"/>
      <c r="D7" s="34"/>
      <c r="E7" s="34"/>
      <c r="F7" s="34"/>
    </row>
    <row r="8" spans="1:15">
      <c r="A8" s="2" t="s">
        <v>1421</v>
      </c>
      <c r="B8" s="34"/>
      <c r="C8" s="34"/>
      <c r="D8" s="34"/>
      <c r="E8" s="34"/>
      <c r="F8" s="34"/>
    </row>
    <row r="9" spans="1:15">
      <c r="A9" s="2" t="s">
        <v>857</v>
      </c>
      <c r="B9" s="34"/>
      <c r="C9" s="34"/>
      <c r="D9" s="34"/>
      <c r="E9" s="34"/>
      <c r="F9" s="34"/>
    </row>
    <row r="10" spans="1:15" ht="10" customHeight="1"/>
    <row r="11" spans="1:15" s="1" customFormat="1" ht="15.5">
      <c r="A11" s="4" t="s">
        <v>174</v>
      </c>
      <c r="B11" s="4"/>
      <c r="C11" s="4"/>
      <c r="D11" s="4"/>
      <c r="E11" s="4"/>
      <c r="F11" s="4"/>
    </row>
    <row r="12" spans="1:15">
      <c r="A12" s="2" t="s">
        <v>1422</v>
      </c>
      <c r="B12" s="34"/>
      <c r="C12" s="34"/>
      <c r="D12" s="34"/>
      <c r="E12" s="34"/>
      <c r="F12" s="34"/>
      <c r="G12" s="35"/>
      <c r="H12" s="35"/>
      <c r="I12" s="35"/>
      <c r="J12" s="35"/>
      <c r="K12" s="35"/>
      <c r="L12" s="35"/>
    </row>
    <row r="13" spans="1:15">
      <c r="A13" s="2" t="s">
        <v>859</v>
      </c>
      <c r="B13" s="34"/>
      <c r="C13" s="34"/>
      <c r="D13" s="34"/>
      <c r="E13" s="34"/>
      <c r="F13" s="34"/>
      <c r="G13" s="35"/>
      <c r="H13" s="35"/>
      <c r="I13" s="35"/>
      <c r="J13" s="35"/>
      <c r="K13" s="35"/>
      <c r="L13" s="35"/>
    </row>
    <row r="14" spans="1:15" ht="10" customHeight="1"/>
    <row r="15" spans="1:15" ht="15">
      <c r="A15" s="4" t="s">
        <v>176</v>
      </c>
      <c r="B15" s="33"/>
      <c r="C15" s="33"/>
      <c r="D15" s="33"/>
      <c r="E15" s="33"/>
      <c r="F15" s="33"/>
    </row>
    <row r="16" spans="1:15">
      <c r="A16" s="36" t="s">
        <v>860</v>
      </c>
      <c r="B16" s="37"/>
      <c r="C16" s="37"/>
      <c r="D16" s="37"/>
      <c r="E16" s="37"/>
      <c r="F16" s="37"/>
    </row>
    <row r="17" spans="1:15">
      <c r="A17" s="36" t="s">
        <v>911</v>
      </c>
      <c r="B17" s="37"/>
      <c r="C17" s="37"/>
      <c r="D17" s="37"/>
      <c r="E17" s="37"/>
      <c r="F17" s="37"/>
    </row>
    <row r="18" spans="1:15">
      <c r="A18" s="36" t="s">
        <v>912</v>
      </c>
      <c r="B18" s="37"/>
      <c r="C18" s="37"/>
      <c r="D18" s="37"/>
      <c r="E18" s="37"/>
      <c r="F18" s="37"/>
    </row>
    <row r="19" spans="1:15">
      <c r="A19" s="36" t="s">
        <v>863</v>
      </c>
      <c r="B19" s="37"/>
      <c r="C19" s="37"/>
      <c r="D19" s="37"/>
      <c r="E19" s="37"/>
      <c r="F19" s="37"/>
    </row>
    <row r="20" spans="1:15" ht="10" customHeight="1"/>
    <row r="21" spans="1:15" ht="15">
      <c r="A21" s="4" t="s">
        <v>182</v>
      </c>
      <c r="B21" s="33"/>
      <c r="C21" s="33"/>
      <c r="D21" s="33"/>
      <c r="E21" s="33"/>
      <c r="F21" s="33"/>
    </row>
    <row r="22" spans="1:15" ht="10" customHeight="1"/>
    <row r="23" spans="1:15" ht="42" customHeight="1">
      <c r="A23" s="193" t="s">
        <v>183</v>
      </c>
      <c r="B23" s="193"/>
      <c r="C23" s="193" t="s">
        <v>184</v>
      </c>
      <c r="D23" s="193"/>
      <c r="E23" s="193"/>
      <c r="F23" s="193"/>
      <c r="G23" s="193" t="s">
        <v>186</v>
      </c>
      <c r="H23" s="193"/>
      <c r="I23" s="193" t="s">
        <v>187</v>
      </c>
      <c r="J23" s="193"/>
      <c r="K23" s="193" t="s">
        <v>188</v>
      </c>
      <c r="L23" s="193" t="s">
        <v>189</v>
      </c>
      <c r="M23" s="193" t="s">
        <v>190</v>
      </c>
      <c r="N23" s="193"/>
      <c r="O23" s="193" t="s">
        <v>191</v>
      </c>
    </row>
    <row r="24" spans="1:15" ht="30" customHeight="1">
      <c r="A24" s="193"/>
      <c r="B24" s="193"/>
      <c r="C24" s="193" t="s">
        <v>240</v>
      </c>
      <c r="D24" s="193"/>
      <c r="E24" s="193"/>
      <c r="F24" s="193"/>
      <c r="G24" s="193"/>
      <c r="H24" s="193"/>
      <c r="I24" s="193"/>
      <c r="J24" s="193"/>
      <c r="K24" s="193"/>
      <c r="L24" s="193"/>
      <c r="M24" s="193"/>
      <c r="N24" s="193"/>
      <c r="O24" s="193"/>
    </row>
    <row r="25" spans="1:15">
      <c r="A25" s="38" t="s">
        <v>192</v>
      </c>
      <c r="B25" s="38" t="s">
        <v>193</v>
      </c>
      <c r="C25" s="193" t="s">
        <v>194</v>
      </c>
      <c r="D25" s="193"/>
      <c r="E25" s="193" t="s">
        <v>196</v>
      </c>
      <c r="F25" s="365"/>
      <c r="G25" s="193" t="s">
        <v>196</v>
      </c>
      <c r="H25" s="193"/>
      <c r="I25" s="193" t="s">
        <v>196</v>
      </c>
      <c r="J25" s="193"/>
      <c r="K25" s="38" t="s">
        <v>196</v>
      </c>
      <c r="L25" s="38" t="s">
        <v>196</v>
      </c>
      <c r="M25" s="193" t="s">
        <v>197</v>
      </c>
      <c r="N25" s="193"/>
      <c r="O25" s="38" t="s">
        <v>198</v>
      </c>
    </row>
    <row r="26" spans="1:15" ht="20" customHeight="1">
      <c r="A26" s="41" t="s">
        <v>913</v>
      </c>
      <c r="B26" s="41">
        <v>0.5</v>
      </c>
      <c r="C26" s="360">
        <v>7</v>
      </c>
      <c r="D26" s="360"/>
      <c r="E26" s="360">
        <v>0.3</v>
      </c>
      <c r="F26" s="360"/>
      <c r="G26" s="360">
        <v>0.9</v>
      </c>
      <c r="H26" s="360"/>
      <c r="I26" s="361">
        <v>0.7</v>
      </c>
      <c r="J26" s="361"/>
      <c r="K26" s="41">
        <v>1.5</v>
      </c>
      <c r="L26" s="47">
        <v>8.5</v>
      </c>
      <c r="M26" s="361">
        <v>36</v>
      </c>
      <c r="N26" s="361"/>
      <c r="O26" s="44" t="s">
        <v>1423</v>
      </c>
    </row>
    <row r="27" spans="1:15" ht="20" customHeight="1">
      <c r="A27" s="39" t="s">
        <v>913</v>
      </c>
      <c r="B27" s="39">
        <v>0.75</v>
      </c>
      <c r="C27" s="358">
        <v>7</v>
      </c>
      <c r="D27" s="358"/>
      <c r="E27" s="358">
        <v>0.37</v>
      </c>
      <c r="F27" s="358"/>
      <c r="G27" s="358">
        <v>1.1100000000000001</v>
      </c>
      <c r="H27" s="358"/>
      <c r="I27" s="359">
        <v>0.7</v>
      </c>
      <c r="J27" s="359"/>
      <c r="K27" s="39">
        <v>1.5</v>
      </c>
      <c r="L27" s="48">
        <v>9</v>
      </c>
      <c r="M27" s="359">
        <v>24.5</v>
      </c>
      <c r="N27" s="359"/>
      <c r="O27" s="43" t="s">
        <v>382</v>
      </c>
    </row>
    <row r="28" spans="1:15" ht="20" customHeight="1">
      <c r="A28" s="41" t="s">
        <v>913</v>
      </c>
      <c r="B28" s="45">
        <v>1</v>
      </c>
      <c r="C28" s="360">
        <v>7</v>
      </c>
      <c r="D28" s="360"/>
      <c r="E28" s="360">
        <v>0.43</v>
      </c>
      <c r="F28" s="360"/>
      <c r="G28" s="360">
        <v>1.26</v>
      </c>
      <c r="H28" s="360"/>
      <c r="I28" s="361">
        <v>0.7</v>
      </c>
      <c r="J28" s="361"/>
      <c r="K28" s="41">
        <v>1.5</v>
      </c>
      <c r="L28" s="47">
        <v>9.3000000000000007</v>
      </c>
      <c r="M28" s="361">
        <v>18.100000000000001</v>
      </c>
      <c r="N28" s="361"/>
      <c r="O28" s="44" t="s">
        <v>1164</v>
      </c>
    </row>
    <row r="29" spans="1:15" ht="20" customHeight="1">
      <c r="A29" s="39" t="s">
        <v>913</v>
      </c>
      <c r="B29" s="39">
        <v>1.5</v>
      </c>
      <c r="C29" s="358">
        <v>7</v>
      </c>
      <c r="D29" s="358"/>
      <c r="E29" s="358">
        <v>0.52</v>
      </c>
      <c r="F29" s="358"/>
      <c r="G29" s="358">
        <v>1.56</v>
      </c>
      <c r="H29" s="358"/>
      <c r="I29" s="359">
        <v>0.7</v>
      </c>
      <c r="J29" s="359"/>
      <c r="K29" s="39">
        <v>1.5</v>
      </c>
      <c r="L29" s="48">
        <v>10.3</v>
      </c>
      <c r="M29" s="359">
        <v>12.1</v>
      </c>
      <c r="N29" s="359"/>
      <c r="O29" s="43" t="s">
        <v>1165</v>
      </c>
    </row>
    <row r="30" spans="1:15" ht="20" customHeight="1">
      <c r="A30" s="41" t="s">
        <v>913</v>
      </c>
      <c r="B30" s="41">
        <v>2.5</v>
      </c>
      <c r="C30" s="360">
        <v>7</v>
      </c>
      <c r="D30" s="360"/>
      <c r="E30" s="360">
        <v>0.67</v>
      </c>
      <c r="F30" s="360"/>
      <c r="G30" s="360">
        <v>2.0099999999999998</v>
      </c>
      <c r="H30" s="360"/>
      <c r="I30" s="361">
        <v>0.7</v>
      </c>
      <c r="J30" s="361"/>
      <c r="K30" s="41">
        <v>1.5</v>
      </c>
      <c r="L30" s="47">
        <v>11.2</v>
      </c>
      <c r="M30" s="361">
        <v>7.41</v>
      </c>
      <c r="N30" s="361"/>
      <c r="O30" s="44" t="s">
        <v>341</v>
      </c>
    </row>
    <row r="31" spans="1:15" ht="20" customHeight="1">
      <c r="A31" s="39" t="s">
        <v>913</v>
      </c>
      <c r="B31" s="46">
        <v>4</v>
      </c>
      <c r="C31" s="358">
        <v>7</v>
      </c>
      <c r="D31" s="358"/>
      <c r="E31" s="358">
        <v>0.85</v>
      </c>
      <c r="F31" s="358"/>
      <c r="G31" s="358">
        <v>2.56</v>
      </c>
      <c r="H31" s="358"/>
      <c r="I31" s="359">
        <v>0.7</v>
      </c>
      <c r="J31" s="359"/>
      <c r="K31" s="39">
        <v>1.5</v>
      </c>
      <c r="L31" s="48">
        <v>12.3</v>
      </c>
      <c r="M31" s="359">
        <v>4.6100000000000003</v>
      </c>
      <c r="N31" s="359"/>
      <c r="O31" s="43" t="s">
        <v>1215</v>
      </c>
    </row>
    <row r="32" spans="1:15" ht="20" customHeight="1">
      <c r="A32" s="41" t="s">
        <v>914</v>
      </c>
      <c r="B32" s="41">
        <v>0.5</v>
      </c>
      <c r="C32" s="360">
        <v>7</v>
      </c>
      <c r="D32" s="360"/>
      <c r="E32" s="360">
        <v>0.3</v>
      </c>
      <c r="F32" s="360"/>
      <c r="G32" s="360">
        <v>0.9</v>
      </c>
      <c r="H32" s="360"/>
      <c r="I32" s="361">
        <v>0.7</v>
      </c>
      <c r="J32" s="361"/>
      <c r="K32" s="41">
        <v>1.5</v>
      </c>
      <c r="L32" s="47">
        <v>9</v>
      </c>
      <c r="M32" s="361">
        <v>36</v>
      </c>
      <c r="N32" s="361"/>
      <c r="O32" s="44" t="s">
        <v>382</v>
      </c>
    </row>
    <row r="33" spans="1:15" ht="20" customHeight="1">
      <c r="A33" s="39" t="s">
        <v>914</v>
      </c>
      <c r="B33" s="39">
        <v>0.75</v>
      </c>
      <c r="C33" s="358">
        <v>7</v>
      </c>
      <c r="D33" s="358"/>
      <c r="E33" s="358">
        <v>0.37</v>
      </c>
      <c r="F33" s="358"/>
      <c r="G33" s="358">
        <v>1.1100000000000001</v>
      </c>
      <c r="H33" s="358"/>
      <c r="I33" s="359">
        <v>0.7</v>
      </c>
      <c r="J33" s="359"/>
      <c r="K33" s="39">
        <v>1.5</v>
      </c>
      <c r="L33" s="48">
        <v>9.4</v>
      </c>
      <c r="M33" s="359">
        <v>24.5</v>
      </c>
      <c r="N33" s="359"/>
      <c r="O33" s="43" t="s">
        <v>1131</v>
      </c>
    </row>
    <row r="34" spans="1:15" ht="20" customHeight="1">
      <c r="A34" s="41" t="s">
        <v>914</v>
      </c>
      <c r="B34" s="45">
        <v>1</v>
      </c>
      <c r="C34" s="360">
        <v>7</v>
      </c>
      <c r="D34" s="360"/>
      <c r="E34" s="360">
        <v>0.43</v>
      </c>
      <c r="F34" s="360"/>
      <c r="G34" s="360">
        <v>1.26</v>
      </c>
      <c r="H34" s="360"/>
      <c r="I34" s="361">
        <v>0.7</v>
      </c>
      <c r="J34" s="361"/>
      <c r="K34" s="41">
        <v>1.5</v>
      </c>
      <c r="L34" s="47">
        <v>9.8000000000000007</v>
      </c>
      <c r="M34" s="361">
        <v>18.100000000000001</v>
      </c>
      <c r="N34" s="361"/>
      <c r="O34" s="44" t="s">
        <v>1424</v>
      </c>
    </row>
    <row r="35" spans="1:15" ht="20" customHeight="1">
      <c r="A35" s="39" t="s">
        <v>914</v>
      </c>
      <c r="B35" s="39">
        <v>1.5</v>
      </c>
      <c r="C35" s="358">
        <v>7</v>
      </c>
      <c r="D35" s="358"/>
      <c r="E35" s="358">
        <v>0.52</v>
      </c>
      <c r="F35" s="358"/>
      <c r="G35" s="358">
        <v>1.56</v>
      </c>
      <c r="H35" s="358"/>
      <c r="I35" s="359">
        <v>0.7</v>
      </c>
      <c r="J35" s="359"/>
      <c r="K35" s="39">
        <v>1.5</v>
      </c>
      <c r="L35" s="48">
        <v>10.8</v>
      </c>
      <c r="M35" s="359">
        <v>12.1</v>
      </c>
      <c r="N35" s="359"/>
      <c r="O35" s="43" t="s">
        <v>1425</v>
      </c>
    </row>
    <row r="36" spans="1:15" ht="20" customHeight="1">
      <c r="A36" s="41" t="s">
        <v>914</v>
      </c>
      <c r="B36" s="41">
        <v>2.5</v>
      </c>
      <c r="C36" s="360">
        <v>7</v>
      </c>
      <c r="D36" s="360"/>
      <c r="E36" s="360">
        <v>0.67</v>
      </c>
      <c r="F36" s="360"/>
      <c r="G36" s="360">
        <v>2.0099999999999998</v>
      </c>
      <c r="H36" s="360"/>
      <c r="I36" s="361">
        <v>0.7</v>
      </c>
      <c r="J36" s="361"/>
      <c r="K36" s="41">
        <v>1.5</v>
      </c>
      <c r="L36" s="47">
        <v>11.8</v>
      </c>
      <c r="M36" s="361">
        <v>7.41</v>
      </c>
      <c r="N36" s="361"/>
      <c r="O36" s="44" t="s">
        <v>1426</v>
      </c>
    </row>
    <row r="37" spans="1:15" ht="20" customHeight="1">
      <c r="A37" s="39" t="s">
        <v>914</v>
      </c>
      <c r="B37" s="46">
        <v>4</v>
      </c>
      <c r="C37" s="358">
        <v>7</v>
      </c>
      <c r="D37" s="358"/>
      <c r="E37" s="358">
        <v>0.85</v>
      </c>
      <c r="F37" s="358"/>
      <c r="G37" s="358">
        <v>2.56</v>
      </c>
      <c r="H37" s="358"/>
      <c r="I37" s="359">
        <v>0.7</v>
      </c>
      <c r="J37" s="359"/>
      <c r="K37" s="39">
        <v>1.5</v>
      </c>
      <c r="L37" s="48">
        <v>13</v>
      </c>
      <c r="M37" s="359">
        <v>4.6100000000000003</v>
      </c>
      <c r="N37" s="359"/>
      <c r="O37" s="43" t="s">
        <v>1427</v>
      </c>
    </row>
    <row r="38" spans="1:15" ht="20" customHeight="1">
      <c r="A38" s="41" t="s">
        <v>915</v>
      </c>
      <c r="B38" s="41">
        <v>0.5</v>
      </c>
      <c r="C38" s="360">
        <v>7</v>
      </c>
      <c r="D38" s="360"/>
      <c r="E38" s="360">
        <v>0.3</v>
      </c>
      <c r="F38" s="360"/>
      <c r="G38" s="360">
        <v>0.9</v>
      </c>
      <c r="H38" s="360"/>
      <c r="I38" s="361">
        <v>0.7</v>
      </c>
      <c r="J38" s="361"/>
      <c r="K38" s="41">
        <v>1.5</v>
      </c>
      <c r="L38" s="47">
        <v>9</v>
      </c>
      <c r="M38" s="361">
        <v>36</v>
      </c>
      <c r="N38" s="361"/>
      <c r="O38" s="44" t="s">
        <v>1428</v>
      </c>
    </row>
    <row r="39" spans="1:15" ht="20" customHeight="1">
      <c r="A39" s="39" t="s">
        <v>915</v>
      </c>
      <c r="B39" s="39">
        <v>0.75</v>
      </c>
      <c r="C39" s="358">
        <v>7</v>
      </c>
      <c r="D39" s="358"/>
      <c r="E39" s="358">
        <v>0.37</v>
      </c>
      <c r="F39" s="358"/>
      <c r="G39" s="358">
        <v>1.1100000000000001</v>
      </c>
      <c r="H39" s="358"/>
      <c r="I39" s="359">
        <v>0.7</v>
      </c>
      <c r="J39" s="359"/>
      <c r="K39" s="39">
        <v>1.5</v>
      </c>
      <c r="L39" s="48">
        <v>10</v>
      </c>
      <c r="M39" s="359">
        <v>24.5</v>
      </c>
      <c r="N39" s="359"/>
      <c r="O39" s="43" t="s">
        <v>1429</v>
      </c>
    </row>
    <row r="40" spans="1:15" ht="20" customHeight="1">
      <c r="A40" s="41" t="s">
        <v>915</v>
      </c>
      <c r="B40" s="45">
        <v>1</v>
      </c>
      <c r="C40" s="360">
        <v>7</v>
      </c>
      <c r="D40" s="360"/>
      <c r="E40" s="360">
        <v>0.43</v>
      </c>
      <c r="F40" s="360"/>
      <c r="G40" s="360">
        <v>1.26</v>
      </c>
      <c r="H40" s="360"/>
      <c r="I40" s="361">
        <v>0.7</v>
      </c>
      <c r="J40" s="361"/>
      <c r="K40" s="41">
        <v>1.5</v>
      </c>
      <c r="L40" s="47">
        <v>10.5</v>
      </c>
      <c r="M40" s="361">
        <v>18.100000000000001</v>
      </c>
      <c r="N40" s="361"/>
      <c r="O40" s="44" t="s">
        <v>1430</v>
      </c>
    </row>
    <row r="41" spans="1:15" ht="20" customHeight="1">
      <c r="A41" s="39" t="s">
        <v>915</v>
      </c>
      <c r="B41" s="39">
        <v>1.5</v>
      </c>
      <c r="C41" s="358">
        <v>7</v>
      </c>
      <c r="D41" s="358"/>
      <c r="E41" s="358">
        <v>0.52</v>
      </c>
      <c r="F41" s="358"/>
      <c r="G41" s="358">
        <v>1.56</v>
      </c>
      <c r="H41" s="358"/>
      <c r="I41" s="359">
        <v>0.7</v>
      </c>
      <c r="J41" s="359"/>
      <c r="K41" s="39">
        <v>1.5</v>
      </c>
      <c r="L41" s="48">
        <v>11.6</v>
      </c>
      <c r="M41" s="359">
        <v>12.1</v>
      </c>
      <c r="N41" s="359"/>
      <c r="O41" s="43" t="s">
        <v>1410</v>
      </c>
    </row>
    <row r="42" spans="1:15" ht="20" customHeight="1">
      <c r="A42" s="41" t="s">
        <v>915</v>
      </c>
      <c r="B42" s="41">
        <v>2.5</v>
      </c>
      <c r="C42" s="360">
        <v>7</v>
      </c>
      <c r="D42" s="360"/>
      <c r="E42" s="360">
        <v>0.67</v>
      </c>
      <c r="F42" s="360"/>
      <c r="G42" s="360">
        <v>2.0099999999999998</v>
      </c>
      <c r="H42" s="360"/>
      <c r="I42" s="361">
        <v>0.7</v>
      </c>
      <c r="J42" s="361"/>
      <c r="K42" s="41">
        <v>1.5</v>
      </c>
      <c r="L42" s="47">
        <v>12.7</v>
      </c>
      <c r="M42" s="361">
        <v>7.41</v>
      </c>
      <c r="N42" s="361"/>
      <c r="O42" s="44" t="s">
        <v>1431</v>
      </c>
    </row>
    <row r="43" spans="1:15" ht="20" customHeight="1">
      <c r="A43" s="39" t="s">
        <v>915</v>
      </c>
      <c r="B43" s="46">
        <v>4</v>
      </c>
      <c r="C43" s="358">
        <v>7</v>
      </c>
      <c r="D43" s="358"/>
      <c r="E43" s="358">
        <v>0.85</v>
      </c>
      <c r="F43" s="358"/>
      <c r="G43" s="358">
        <v>2.56</v>
      </c>
      <c r="H43" s="358"/>
      <c r="I43" s="359">
        <v>0.7</v>
      </c>
      <c r="J43" s="359"/>
      <c r="K43" s="39">
        <v>1.5</v>
      </c>
      <c r="L43" s="48">
        <v>14</v>
      </c>
      <c r="M43" s="359">
        <v>4.6100000000000003</v>
      </c>
      <c r="N43" s="359"/>
      <c r="O43" s="43" t="s">
        <v>600</v>
      </c>
    </row>
    <row r="44" spans="1:15" ht="20" customHeight="1">
      <c r="A44" s="41" t="s">
        <v>916</v>
      </c>
      <c r="B44" s="41">
        <v>0.5</v>
      </c>
      <c r="C44" s="360">
        <v>7</v>
      </c>
      <c r="D44" s="360"/>
      <c r="E44" s="360">
        <v>0.3</v>
      </c>
      <c r="F44" s="360"/>
      <c r="G44" s="360">
        <v>0.9</v>
      </c>
      <c r="H44" s="360"/>
      <c r="I44" s="361">
        <v>0.7</v>
      </c>
      <c r="J44" s="361"/>
      <c r="K44" s="41">
        <v>1.5</v>
      </c>
      <c r="L44" s="47">
        <v>10.199999999999999</v>
      </c>
      <c r="M44" s="361">
        <v>36</v>
      </c>
      <c r="N44" s="361"/>
      <c r="O44" s="44" t="s">
        <v>1059</v>
      </c>
    </row>
    <row r="45" spans="1:15" ht="20" customHeight="1">
      <c r="A45" s="39" t="s">
        <v>916</v>
      </c>
      <c r="B45" s="39">
        <v>0.75</v>
      </c>
      <c r="C45" s="358">
        <v>7</v>
      </c>
      <c r="D45" s="358"/>
      <c r="E45" s="358">
        <v>0.37</v>
      </c>
      <c r="F45" s="358"/>
      <c r="G45" s="358">
        <v>1.1100000000000001</v>
      </c>
      <c r="H45" s="358"/>
      <c r="I45" s="359">
        <v>0.7</v>
      </c>
      <c r="J45" s="359"/>
      <c r="K45" s="39">
        <v>1.5</v>
      </c>
      <c r="L45" s="48">
        <v>10.7</v>
      </c>
      <c r="M45" s="359">
        <v>24.5</v>
      </c>
      <c r="N45" s="359"/>
      <c r="O45" s="43" t="s">
        <v>1432</v>
      </c>
    </row>
    <row r="46" spans="1:15" ht="20" customHeight="1">
      <c r="A46" s="41" t="s">
        <v>916</v>
      </c>
      <c r="B46" s="45">
        <v>1</v>
      </c>
      <c r="C46" s="360">
        <v>7</v>
      </c>
      <c r="D46" s="360"/>
      <c r="E46" s="360">
        <v>0.43</v>
      </c>
      <c r="F46" s="360"/>
      <c r="G46" s="360">
        <v>1.26</v>
      </c>
      <c r="H46" s="360"/>
      <c r="I46" s="361">
        <v>0.7</v>
      </c>
      <c r="J46" s="361"/>
      <c r="K46" s="41">
        <v>1.5</v>
      </c>
      <c r="L46" s="47">
        <v>11.2</v>
      </c>
      <c r="M46" s="361">
        <v>18.100000000000001</v>
      </c>
      <c r="N46" s="361"/>
      <c r="O46" s="44" t="s">
        <v>326</v>
      </c>
    </row>
    <row r="47" spans="1:15" ht="20" customHeight="1">
      <c r="A47" s="39" t="s">
        <v>916</v>
      </c>
      <c r="B47" s="39">
        <v>1.5</v>
      </c>
      <c r="C47" s="358">
        <v>7</v>
      </c>
      <c r="D47" s="358"/>
      <c r="E47" s="358">
        <v>0.52</v>
      </c>
      <c r="F47" s="358"/>
      <c r="G47" s="358">
        <v>1.56</v>
      </c>
      <c r="H47" s="358"/>
      <c r="I47" s="359">
        <v>0.7</v>
      </c>
      <c r="J47" s="359"/>
      <c r="K47" s="39">
        <v>1.5</v>
      </c>
      <c r="L47" s="48">
        <v>12.5</v>
      </c>
      <c r="M47" s="359">
        <v>12.1</v>
      </c>
      <c r="N47" s="359"/>
      <c r="O47" s="43" t="s">
        <v>517</v>
      </c>
    </row>
    <row r="48" spans="1:15" ht="20" customHeight="1">
      <c r="A48" s="41" t="s">
        <v>916</v>
      </c>
      <c r="B48" s="41">
        <v>2.5</v>
      </c>
      <c r="C48" s="360">
        <v>7</v>
      </c>
      <c r="D48" s="360"/>
      <c r="E48" s="360">
        <v>0.67</v>
      </c>
      <c r="F48" s="360"/>
      <c r="G48" s="360">
        <v>2.0099999999999998</v>
      </c>
      <c r="H48" s="360"/>
      <c r="I48" s="361">
        <v>0.7</v>
      </c>
      <c r="J48" s="361"/>
      <c r="K48" s="41">
        <v>1.5</v>
      </c>
      <c r="L48" s="47">
        <v>13.7</v>
      </c>
      <c r="M48" s="361">
        <v>7.41</v>
      </c>
      <c r="N48" s="361"/>
      <c r="O48" s="44" t="s">
        <v>1077</v>
      </c>
    </row>
    <row r="49" spans="1:16" ht="20" customHeight="1">
      <c r="A49" s="39" t="s">
        <v>916</v>
      </c>
      <c r="B49" s="46">
        <v>4</v>
      </c>
      <c r="C49" s="358">
        <v>7</v>
      </c>
      <c r="D49" s="358"/>
      <c r="E49" s="358">
        <v>0.85</v>
      </c>
      <c r="F49" s="358"/>
      <c r="G49" s="358">
        <v>2.56</v>
      </c>
      <c r="H49" s="358"/>
      <c r="I49" s="359">
        <v>0.7</v>
      </c>
      <c r="J49" s="359"/>
      <c r="K49" s="39">
        <v>1.5</v>
      </c>
      <c r="L49" s="48">
        <v>15.2</v>
      </c>
      <c r="M49" s="359">
        <v>4.6100000000000003</v>
      </c>
      <c r="N49" s="359"/>
      <c r="O49" s="43" t="s">
        <v>1433</v>
      </c>
    </row>
    <row r="50" spans="1:16" ht="20" customHeight="1">
      <c r="A50" s="41" t="s">
        <v>917</v>
      </c>
      <c r="B50" s="41">
        <v>0.5</v>
      </c>
      <c r="C50" s="360">
        <v>7</v>
      </c>
      <c r="D50" s="360"/>
      <c r="E50" s="360">
        <v>0.3</v>
      </c>
      <c r="F50" s="360"/>
      <c r="G50" s="360">
        <v>0.9</v>
      </c>
      <c r="H50" s="360"/>
      <c r="I50" s="361">
        <v>0.7</v>
      </c>
      <c r="J50" s="361"/>
      <c r="K50" s="41">
        <v>1.5</v>
      </c>
      <c r="L50" s="47">
        <v>10.9</v>
      </c>
      <c r="M50" s="361">
        <v>36</v>
      </c>
      <c r="N50" s="361"/>
      <c r="O50" s="44" t="s">
        <v>1165</v>
      </c>
    </row>
    <row r="51" spans="1:16" ht="20" customHeight="1">
      <c r="A51" s="39" t="s">
        <v>917</v>
      </c>
      <c r="B51" s="39">
        <v>0.75</v>
      </c>
      <c r="C51" s="358">
        <v>7</v>
      </c>
      <c r="D51" s="358"/>
      <c r="E51" s="358">
        <v>0.37</v>
      </c>
      <c r="F51" s="358"/>
      <c r="G51" s="358">
        <v>1.1100000000000001</v>
      </c>
      <c r="H51" s="358"/>
      <c r="I51" s="359">
        <v>0.7</v>
      </c>
      <c r="J51" s="359"/>
      <c r="K51" s="39">
        <v>1.5</v>
      </c>
      <c r="L51" s="48">
        <v>11.5</v>
      </c>
      <c r="M51" s="359">
        <v>24.5</v>
      </c>
      <c r="N51" s="359"/>
      <c r="O51" s="43" t="s">
        <v>1425</v>
      </c>
    </row>
    <row r="52" spans="1:16" ht="20" customHeight="1">
      <c r="A52" s="41" t="s">
        <v>917</v>
      </c>
      <c r="B52" s="45">
        <v>1</v>
      </c>
      <c r="C52" s="360">
        <v>7</v>
      </c>
      <c r="D52" s="360"/>
      <c r="E52" s="360">
        <v>0.43</v>
      </c>
      <c r="F52" s="360"/>
      <c r="G52" s="360">
        <v>1.26</v>
      </c>
      <c r="H52" s="360"/>
      <c r="I52" s="361">
        <v>0.7</v>
      </c>
      <c r="J52" s="361"/>
      <c r="K52" s="41">
        <v>1.5</v>
      </c>
      <c r="L52" s="47">
        <v>12</v>
      </c>
      <c r="M52" s="361">
        <v>18.100000000000001</v>
      </c>
      <c r="N52" s="361"/>
      <c r="O52" s="44" t="s">
        <v>1412</v>
      </c>
    </row>
    <row r="53" spans="1:16" ht="20" customHeight="1">
      <c r="A53" s="39" t="s">
        <v>917</v>
      </c>
      <c r="B53" s="39">
        <v>1.5</v>
      </c>
      <c r="C53" s="358">
        <v>7</v>
      </c>
      <c r="D53" s="358"/>
      <c r="E53" s="358">
        <v>0.52</v>
      </c>
      <c r="F53" s="358"/>
      <c r="G53" s="358">
        <v>1.56</v>
      </c>
      <c r="H53" s="358"/>
      <c r="I53" s="359">
        <v>0.7</v>
      </c>
      <c r="J53" s="359"/>
      <c r="K53" s="39">
        <v>1.5</v>
      </c>
      <c r="L53" s="48">
        <v>13.4</v>
      </c>
      <c r="M53" s="359">
        <v>12.1</v>
      </c>
      <c r="N53" s="359"/>
      <c r="O53" s="43" t="s">
        <v>344</v>
      </c>
    </row>
    <row r="54" spans="1:16" ht="20" customHeight="1">
      <c r="A54" s="41" t="s">
        <v>917</v>
      </c>
      <c r="B54" s="41">
        <v>2.5</v>
      </c>
      <c r="C54" s="360">
        <v>7</v>
      </c>
      <c r="D54" s="360"/>
      <c r="E54" s="360">
        <v>0.67</v>
      </c>
      <c r="F54" s="360"/>
      <c r="G54" s="360">
        <v>2.0099999999999998</v>
      </c>
      <c r="H54" s="360"/>
      <c r="I54" s="361">
        <v>0.7</v>
      </c>
      <c r="J54" s="361"/>
      <c r="K54" s="41">
        <v>1.5</v>
      </c>
      <c r="L54" s="47">
        <v>14.8</v>
      </c>
      <c r="M54" s="361">
        <v>7.41</v>
      </c>
      <c r="N54" s="361"/>
      <c r="O54" s="44" t="s">
        <v>1313</v>
      </c>
    </row>
    <row r="55" spans="1:16" ht="20" customHeight="1">
      <c r="A55" s="39" t="s">
        <v>917</v>
      </c>
      <c r="B55" s="46">
        <v>4</v>
      </c>
      <c r="C55" s="358">
        <v>7</v>
      </c>
      <c r="D55" s="358"/>
      <c r="E55" s="358">
        <v>0.85</v>
      </c>
      <c r="F55" s="358"/>
      <c r="G55" s="358">
        <v>2.56</v>
      </c>
      <c r="H55" s="358"/>
      <c r="I55" s="359">
        <v>0.7</v>
      </c>
      <c r="J55" s="359"/>
      <c r="K55" s="39">
        <v>1.5</v>
      </c>
      <c r="L55" s="48">
        <v>16.399999999999999</v>
      </c>
      <c r="M55" s="359">
        <v>4.6100000000000003</v>
      </c>
      <c r="N55" s="359"/>
      <c r="O55" s="43" t="s">
        <v>1341</v>
      </c>
    </row>
    <row r="56" spans="1:16" ht="20" customHeight="1">
      <c r="A56" s="41" t="s">
        <v>918</v>
      </c>
      <c r="B56" s="41">
        <v>0.5</v>
      </c>
      <c r="C56" s="360">
        <v>7</v>
      </c>
      <c r="D56" s="360"/>
      <c r="E56" s="360">
        <v>0.3</v>
      </c>
      <c r="F56" s="360"/>
      <c r="G56" s="360">
        <v>0.9</v>
      </c>
      <c r="H56" s="360"/>
      <c r="I56" s="361">
        <v>0.7</v>
      </c>
      <c r="J56" s="361"/>
      <c r="K56" s="41">
        <v>1.5</v>
      </c>
      <c r="L56" s="47">
        <v>11.4</v>
      </c>
      <c r="M56" s="361">
        <v>36</v>
      </c>
      <c r="N56" s="361"/>
      <c r="O56" s="44" t="s">
        <v>323</v>
      </c>
    </row>
    <row r="57" spans="1:16" ht="20" customHeight="1">
      <c r="A57" s="39" t="s">
        <v>918</v>
      </c>
      <c r="B57" s="39">
        <v>0.75</v>
      </c>
      <c r="C57" s="358">
        <v>7</v>
      </c>
      <c r="D57" s="358"/>
      <c r="E57" s="358">
        <v>0.37</v>
      </c>
      <c r="F57" s="358"/>
      <c r="G57" s="358">
        <v>1.1100000000000001</v>
      </c>
      <c r="H57" s="358"/>
      <c r="I57" s="359">
        <v>0.7</v>
      </c>
      <c r="J57" s="359"/>
      <c r="K57" s="39">
        <v>1.5</v>
      </c>
      <c r="L57" s="48">
        <v>11.5</v>
      </c>
      <c r="M57" s="359">
        <v>24.5</v>
      </c>
      <c r="N57" s="359"/>
      <c r="O57" s="43" t="s">
        <v>1201</v>
      </c>
    </row>
    <row r="58" spans="1:16" ht="20" customHeight="1">
      <c r="A58" s="41" t="s">
        <v>918</v>
      </c>
      <c r="B58" s="45">
        <v>1</v>
      </c>
      <c r="C58" s="360">
        <v>7</v>
      </c>
      <c r="D58" s="360"/>
      <c r="E58" s="360">
        <v>0.43</v>
      </c>
      <c r="F58" s="360"/>
      <c r="G58" s="360">
        <v>1.26</v>
      </c>
      <c r="H58" s="360"/>
      <c r="I58" s="361">
        <v>0.7</v>
      </c>
      <c r="J58" s="361"/>
      <c r="K58" s="41">
        <v>1.5</v>
      </c>
      <c r="L58" s="47">
        <v>12</v>
      </c>
      <c r="M58" s="361">
        <v>18.100000000000001</v>
      </c>
      <c r="N58" s="361"/>
      <c r="O58" s="44" t="s">
        <v>1434</v>
      </c>
    </row>
    <row r="59" spans="1:16" ht="20" customHeight="1">
      <c r="A59" s="39" t="s">
        <v>918</v>
      </c>
      <c r="B59" s="39">
        <v>1.5</v>
      </c>
      <c r="C59" s="358">
        <v>7</v>
      </c>
      <c r="D59" s="358"/>
      <c r="E59" s="358">
        <v>0.52</v>
      </c>
      <c r="F59" s="358"/>
      <c r="G59" s="358">
        <v>1.56</v>
      </c>
      <c r="H59" s="358"/>
      <c r="I59" s="359">
        <v>0.7</v>
      </c>
      <c r="J59" s="359"/>
      <c r="K59" s="39">
        <v>1.5</v>
      </c>
      <c r="L59" s="48">
        <v>13.4</v>
      </c>
      <c r="M59" s="359">
        <v>12.1</v>
      </c>
      <c r="N59" s="359"/>
      <c r="O59" s="43" t="s">
        <v>1312</v>
      </c>
    </row>
    <row r="60" spans="1:16" ht="20" customHeight="1">
      <c r="A60" s="41" t="s">
        <v>918</v>
      </c>
      <c r="B60" s="41">
        <v>2.5</v>
      </c>
      <c r="C60" s="360">
        <v>7</v>
      </c>
      <c r="D60" s="360"/>
      <c r="E60" s="360">
        <v>0.67</v>
      </c>
      <c r="F60" s="360"/>
      <c r="G60" s="360">
        <v>2.0099999999999998</v>
      </c>
      <c r="H60" s="360"/>
      <c r="I60" s="361">
        <v>0.7</v>
      </c>
      <c r="J60" s="361"/>
      <c r="K60" s="41">
        <v>1.5</v>
      </c>
      <c r="L60" s="47">
        <v>14.8</v>
      </c>
      <c r="M60" s="361">
        <v>7.41</v>
      </c>
      <c r="N60" s="361"/>
      <c r="O60" s="44" t="s">
        <v>1416</v>
      </c>
    </row>
    <row r="61" spans="1:16" ht="20" customHeight="1">
      <c r="A61" s="39" t="s">
        <v>918</v>
      </c>
      <c r="B61" s="46">
        <v>4</v>
      </c>
      <c r="C61" s="358">
        <v>7</v>
      </c>
      <c r="D61" s="358"/>
      <c r="E61" s="358">
        <v>0.85</v>
      </c>
      <c r="F61" s="358"/>
      <c r="G61" s="358">
        <v>2.56</v>
      </c>
      <c r="H61" s="358"/>
      <c r="I61" s="359">
        <v>0.7</v>
      </c>
      <c r="J61" s="359"/>
      <c r="K61" s="39">
        <v>1.5</v>
      </c>
      <c r="L61" s="48">
        <v>16.399999999999999</v>
      </c>
      <c r="M61" s="359">
        <v>4.6100000000000003</v>
      </c>
      <c r="N61" s="359"/>
      <c r="O61" s="43" t="s">
        <v>1435</v>
      </c>
      <c r="P61" s="2" t="s">
        <v>1346</v>
      </c>
    </row>
    <row r="66" spans="1:15" ht="30" customHeight="1">
      <c r="A66" s="12"/>
      <c r="B66" s="13" t="s">
        <v>7</v>
      </c>
      <c r="C66" s="14"/>
      <c r="D66" s="14"/>
      <c r="E66" s="14"/>
      <c r="F66" s="14"/>
      <c r="G66" s="14"/>
      <c r="H66" s="14"/>
      <c r="I66" s="14"/>
      <c r="J66" s="14"/>
      <c r="K66" s="14"/>
      <c r="L66" s="14"/>
      <c r="M66" s="14"/>
      <c r="N66" s="14"/>
      <c r="O66" s="16">
        <v>67</v>
      </c>
    </row>
  </sheetData>
  <mergeCells count="196">
    <mergeCell ref="H1:N1"/>
    <mergeCell ref="A2:O2"/>
    <mergeCell ref="C23:F23"/>
    <mergeCell ref="C24:F24"/>
    <mergeCell ref="C25:D25"/>
    <mergeCell ref="E25:F25"/>
    <mergeCell ref="G25:H25"/>
    <mergeCell ref="I25:J25"/>
    <mergeCell ref="M25:N25"/>
    <mergeCell ref="K23:K24"/>
    <mergeCell ref="L23:L24"/>
    <mergeCell ref="O23:O24"/>
    <mergeCell ref="A23:B24"/>
    <mergeCell ref="G23:H24"/>
    <mergeCell ref="I23:J24"/>
    <mergeCell ref="M23:N24"/>
    <mergeCell ref="C26:D26"/>
    <mergeCell ref="E26:F26"/>
    <mergeCell ref="G26:H26"/>
    <mergeCell ref="I26:J26"/>
    <mergeCell ref="M26:N26"/>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 ref="C48:D48"/>
    <mergeCell ref="E48:F48"/>
    <mergeCell ref="G48:H48"/>
    <mergeCell ref="I48:J48"/>
    <mergeCell ref="M48:N48"/>
    <mergeCell ref="C49:D49"/>
    <mergeCell ref="E49:F49"/>
    <mergeCell ref="G49:H49"/>
    <mergeCell ref="I49:J49"/>
    <mergeCell ref="M49:N49"/>
    <mergeCell ref="C50:D50"/>
    <mergeCell ref="E50:F50"/>
    <mergeCell ref="G50:H50"/>
    <mergeCell ref="I50:J50"/>
    <mergeCell ref="M50:N50"/>
    <mergeCell ref="C51:D51"/>
    <mergeCell ref="E51:F51"/>
    <mergeCell ref="G51:H51"/>
    <mergeCell ref="I51:J51"/>
    <mergeCell ref="M51:N51"/>
    <mergeCell ref="C52:D52"/>
    <mergeCell ref="E52:F52"/>
    <mergeCell ref="G52:H52"/>
    <mergeCell ref="I52:J52"/>
    <mergeCell ref="M52:N52"/>
    <mergeCell ref="C53:D53"/>
    <mergeCell ref="E53:F53"/>
    <mergeCell ref="G53:H53"/>
    <mergeCell ref="I53:J53"/>
    <mergeCell ref="M53:N53"/>
    <mergeCell ref="C54:D54"/>
    <mergeCell ref="E54:F54"/>
    <mergeCell ref="G54:H54"/>
    <mergeCell ref="I54:J54"/>
    <mergeCell ref="M54:N54"/>
    <mergeCell ref="C55:D55"/>
    <mergeCell ref="E55:F55"/>
    <mergeCell ref="G55:H55"/>
    <mergeCell ref="I55:J55"/>
    <mergeCell ref="M55:N55"/>
    <mergeCell ref="C56:D56"/>
    <mergeCell ref="E56:F56"/>
    <mergeCell ref="G56:H56"/>
    <mergeCell ref="I56:J56"/>
    <mergeCell ref="M56:N56"/>
    <mergeCell ref="C57:D57"/>
    <mergeCell ref="E57:F57"/>
    <mergeCell ref="G57:H57"/>
    <mergeCell ref="I57:J57"/>
    <mergeCell ref="M57:N57"/>
    <mergeCell ref="C58:D58"/>
    <mergeCell ref="E58:F58"/>
    <mergeCell ref="G58:H58"/>
    <mergeCell ref="I58:J58"/>
    <mergeCell ref="M58:N58"/>
    <mergeCell ref="C59:D59"/>
    <mergeCell ref="E59:F59"/>
    <mergeCell ref="G59:H59"/>
    <mergeCell ref="I59:J59"/>
    <mergeCell ref="M59:N59"/>
    <mergeCell ref="C60:D60"/>
    <mergeCell ref="E60:F60"/>
    <mergeCell ref="G60:H60"/>
    <mergeCell ref="I60:J60"/>
    <mergeCell ref="M60:N60"/>
    <mergeCell ref="C61:D61"/>
    <mergeCell ref="E61:F61"/>
    <mergeCell ref="G61:H61"/>
    <mergeCell ref="I61:J61"/>
    <mergeCell ref="M61:N61"/>
  </mergeCells>
  <hyperlinks>
    <hyperlink ref="B66" r:id="rId1" tooltip="http://www.Z43-cable.vn" xr:uid="{00000000-0004-0000-3F00-000000000000}"/>
  </hyperlinks>
  <pageMargins left="0.469444444444444" right="0.469444444444444" top="0.11944444444444401" bottom="5.9722222222222197E-2" header="0" footer="0"/>
  <pageSetup paperSize="9" scale="65" orientation="portrait" r:id="rId2"/>
  <colBreaks count="1" manualBreakCount="1">
    <brk id="15" max="81" man="1"/>
  </colBreaks>
  <drawing r:id="rId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dimension ref="A1:P68"/>
  <sheetViews>
    <sheetView topLeftCell="A36" zoomScale="115" zoomScaleNormal="115" zoomScaleSheetLayoutView="115" workbookViewId="0">
      <selection activeCell="K53" sqref="K53"/>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908</v>
      </c>
      <c r="B1" s="17"/>
      <c r="C1" s="17"/>
      <c r="D1" s="17"/>
      <c r="E1" s="17"/>
      <c r="F1" s="17"/>
      <c r="H1" s="179" t="s">
        <v>1</v>
      </c>
      <c r="I1" s="179"/>
      <c r="J1" s="179"/>
      <c r="K1" s="179"/>
      <c r="L1" s="179"/>
      <c r="M1" s="179"/>
      <c r="N1" s="179"/>
    </row>
    <row r="2" spans="1:15" s="1" customFormat="1" ht="45" customHeight="1">
      <c r="A2" s="364" t="s">
        <v>909</v>
      </c>
      <c r="B2" s="364"/>
      <c r="C2" s="364"/>
      <c r="D2" s="364"/>
      <c r="E2" s="364"/>
      <c r="F2" s="364"/>
      <c r="G2" s="364"/>
      <c r="H2" s="364"/>
      <c r="I2" s="364"/>
      <c r="J2" s="364"/>
      <c r="K2" s="364"/>
      <c r="L2" s="364"/>
      <c r="M2" s="364"/>
      <c r="N2" s="364"/>
      <c r="O2" s="364"/>
    </row>
    <row r="3" spans="1:15" ht="35" customHeight="1">
      <c r="A3" s="30" t="s">
        <v>853</v>
      </c>
      <c r="B3" s="31"/>
      <c r="C3" s="31"/>
      <c r="D3" s="31"/>
      <c r="E3" s="31"/>
      <c r="F3" s="31"/>
      <c r="G3" s="32"/>
      <c r="H3" s="32"/>
      <c r="I3" s="32"/>
      <c r="J3" s="32"/>
      <c r="K3" s="32"/>
      <c r="L3" s="32"/>
      <c r="M3" s="32"/>
      <c r="N3" s="32"/>
      <c r="O3" s="32"/>
    </row>
    <row r="4" spans="1:15" ht="10" customHeight="1">
      <c r="A4" s="22"/>
      <c r="B4" s="22"/>
      <c r="C4" s="22"/>
      <c r="D4" s="22"/>
      <c r="E4" s="22"/>
      <c r="F4" s="22"/>
    </row>
    <row r="5" spans="1:15" ht="15">
      <c r="A5" s="4" t="s">
        <v>491</v>
      </c>
      <c r="B5" s="33"/>
      <c r="C5" s="33"/>
      <c r="D5" s="33"/>
      <c r="E5" s="33"/>
      <c r="F5" s="33"/>
    </row>
    <row r="6" spans="1:15">
      <c r="A6" s="2" t="s">
        <v>854</v>
      </c>
      <c r="B6" s="34"/>
      <c r="C6" s="34"/>
      <c r="D6" s="34"/>
      <c r="E6" s="34"/>
      <c r="F6" s="34"/>
    </row>
    <row r="7" spans="1:15">
      <c r="A7" s="2" t="s">
        <v>910</v>
      </c>
      <c r="B7" s="34"/>
      <c r="C7" s="34"/>
      <c r="D7" s="34"/>
      <c r="E7" s="34"/>
      <c r="F7" s="34"/>
    </row>
    <row r="8" spans="1:15">
      <c r="A8" s="2" t="s">
        <v>856</v>
      </c>
      <c r="B8" s="34"/>
      <c r="C8" s="34"/>
      <c r="D8" s="34"/>
      <c r="E8" s="34"/>
      <c r="F8" s="34"/>
    </row>
    <row r="9" spans="1:15">
      <c r="A9" s="2" t="s">
        <v>857</v>
      </c>
      <c r="B9" s="34"/>
      <c r="C9" s="34"/>
      <c r="D9" s="34"/>
      <c r="E9" s="34"/>
      <c r="F9" s="34"/>
    </row>
    <row r="10" spans="1:15" ht="10" customHeight="1"/>
    <row r="11" spans="1:15" s="1" customFormat="1" ht="15.5">
      <c r="A11" s="4" t="s">
        <v>174</v>
      </c>
      <c r="B11" s="4"/>
      <c r="C11" s="4"/>
      <c r="D11" s="4"/>
      <c r="E11" s="4"/>
      <c r="F11" s="4"/>
    </row>
    <row r="12" spans="1:15">
      <c r="A12" s="2" t="s">
        <v>858</v>
      </c>
      <c r="B12" s="34"/>
      <c r="C12" s="34"/>
      <c r="D12" s="34"/>
      <c r="E12" s="34"/>
      <c r="F12" s="34"/>
      <c r="G12" s="35"/>
      <c r="H12" s="35"/>
      <c r="I12" s="35"/>
      <c r="J12" s="35"/>
      <c r="K12" s="35"/>
      <c r="L12" s="35"/>
    </row>
    <row r="13" spans="1:15">
      <c r="A13" s="2" t="s">
        <v>859</v>
      </c>
      <c r="B13" s="34"/>
      <c r="C13" s="34"/>
      <c r="D13" s="34"/>
      <c r="E13" s="34"/>
      <c r="F13" s="34"/>
      <c r="G13" s="35"/>
      <c r="H13" s="35"/>
      <c r="I13" s="35"/>
      <c r="J13" s="35"/>
      <c r="K13" s="35"/>
      <c r="L13" s="35"/>
    </row>
    <row r="14" spans="1:15" ht="10" customHeight="1"/>
    <row r="15" spans="1:15" ht="15">
      <c r="A15" s="4" t="s">
        <v>176</v>
      </c>
      <c r="B15" s="33"/>
      <c r="C15" s="33"/>
      <c r="D15" s="33"/>
      <c r="E15" s="33"/>
      <c r="F15" s="33"/>
    </row>
    <row r="16" spans="1:15">
      <c r="A16" s="36" t="s">
        <v>860</v>
      </c>
      <c r="B16" s="37"/>
      <c r="C16" s="37"/>
      <c r="D16" s="37"/>
      <c r="E16" s="37"/>
      <c r="F16" s="37"/>
    </row>
    <row r="17" spans="1:15">
      <c r="A17" s="36" t="s">
        <v>911</v>
      </c>
      <c r="B17" s="37"/>
      <c r="C17" s="37"/>
      <c r="D17" s="37"/>
      <c r="E17" s="37"/>
      <c r="F17" s="37"/>
    </row>
    <row r="18" spans="1:15">
      <c r="A18" s="36" t="s">
        <v>912</v>
      </c>
      <c r="B18" s="37"/>
      <c r="C18" s="37"/>
      <c r="D18" s="37"/>
      <c r="E18" s="37"/>
      <c r="F18" s="37"/>
    </row>
    <row r="19" spans="1:15">
      <c r="A19" s="36" t="s">
        <v>863</v>
      </c>
      <c r="B19" s="37"/>
      <c r="C19" s="37"/>
      <c r="D19" s="37"/>
      <c r="E19" s="37"/>
      <c r="F19" s="37"/>
    </row>
    <row r="20" spans="1:15" ht="10" customHeight="1"/>
    <row r="21" spans="1:15" ht="15">
      <c r="A21" s="4" t="s">
        <v>182</v>
      </c>
      <c r="B21" s="33"/>
      <c r="C21" s="33"/>
      <c r="D21" s="33"/>
      <c r="E21" s="33"/>
      <c r="F21" s="33"/>
    </row>
    <row r="22" spans="1:15" ht="10" customHeight="1"/>
    <row r="23" spans="1:15" ht="42" customHeight="1">
      <c r="A23" s="193" t="s">
        <v>183</v>
      </c>
      <c r="B23" s="193"/>
      <c r="C23" s="193" t="s">
        <v>184</v>
      </c>
      <c r="D23" s="193"/>
      <c r="E23" s="193"/>
      <c r="F23" s="193"/>
      <c r="G23" s="193" t="s">
        <v>186</v>
      </c>
      <c r="H23" s="193"/>
      <c r="I23" s="193" t="s">
        <v>187</v>
      </c>
      <c r="J23" s="193"/>
      <c r="K23" s="193" t="s">
        <v>188</v>
      </c>
      <c r="L23" s="193" t="s">
        <v>189</v>
      </c>
      <c r="M23" s="193" t="s">
        <v>190</v>
      </c>
      <c r="N23" s="193"/>
      <c r="O23" s="193" t="s">
        <v>191</v>
      </c>
    </row>
    <row r="24" spans="1:15" ht="30" customHeight="1">
      <c r="A24" s="193"/>
      <c r="B24" s="193"/>
      <c r="C24" s="193" t="s">
        <v>240</v>
      </c>
      <c r="D24" s="193"/>
      <c r="E24" s="193"/>
      <c r="F24" s="193"/>
      <c r="G24" s="193"/>
      <c r="H24" s="193"/>
      <c r="I24" s="193"/>
      <c r="J24" s="193"/>
      <c r="K24" s="193"/>
      <c r="L24" s="193"/>
      <c r="M24" s="193"/>
      <c r="N24" s="193"/>
      <c r="O24" s="193"/>
    </row>
    <row r="25" spans="1:15">
      <c r="A25" s="38" t="s">
        <v>192</v>
      </c>
      <c r="B25" s="38" t="s">
        <v>193</v>
      </c>
      <c r="C25" s="193" t="s">
        <v>194</v>
      </c>
      <c r="D25" s="193"/>
      <c r="E25" s="193" t="s">
        <v>196</v>
      </c>
      <c r="F25" s="365"/>
      <c r="G25" s="193" t="s">
        <v>196</v>
      </c>
      <c r="H25" s="193"/>
      <c r="I25" s="193" t="s">
        <v>196</v>
      </c>
      <c r="J25" s="193"/>
      <c r="K25" s="38" t="s">
        <v>196</v>
      </c>
      <c r="L25" s="38" t="s">
        <v>196</v>
      </c>
      <c r="M25" s="193" t="s">
        <v>197</v>
      </c>
      <c r="N25" s="193"/>
      <c r="O25" s="38" t="s">
        <v>198</v>
      </c>
    </row>
    <row r="26" spans="1:15" ht="19" customHeight="1">
      <c r="A26" s="41" t="s">
        <v>919</v>
      </c>
      <c r="B26" s="41">
        <v>0.5</v>
      </c>
      <c r="C26" s="360">
        <v>7</v>
      </c>
      <c r="D26" s="360"/>
      <c r="E26" s="361">
        <v>0.3</v>
      </c>
      <c r="F26" s="361"/>
      <c r="G26" s="361">
        <v>0.9</v>
      </c>
      <c r="H26" s="361"/>
      <c r="I26" s="361">
        <v>0.7</v>
      </c>
      <c r="J26" s="361"/>
      <c r="K26" s="41">
        <v>1.5</v>
      </c>
      <c r="L26" s="47">
        <v>12</v>
      </c>
      <c r="M26" s="361">
        <v>36</v>
      </c>
      <c r="N26" s="361"/>
      <c r="O26" s="44" t="s">
        <v>1307</v>
      </c>
    </row>
    <row r="27" spans="1:15" ht="19" customHeight="1">
      <c r="A27" s="39" t="s">
        <v>919</v>
      </c>
      <c r="B27" s="39">
        <v>0.75</v>
      </c>
      <c r="C27" s="358">
        <v>7</v>
      </c>
      <c r="D27" s="358"/>
      <c r="E27" s="358">
        <v>0.37</v>
      </c>
      <c r="F27" s="358"/>
      <c r="G27" s="358">
        <v>1.1100000000000001</v>
      </c>
      <c r="H27" s="358"/>
      <c r="I27" s="359">
        <v>0.7</v>
      </c>
      <c r="J27" s="359"/>
      <c r="K27" s="39">
        <v>1.5</v>
      </c>
      <c r="L27" s="48">
        <v>12.7</v>
      </c>
      <c r="M27" s="359">
        <v>24.5</v>
      </c>
      <c r="N27" s="359"/>
      <c r="O27" s="43" t="s">
        <v>1410</v>
      </c>
    </row>
    <row r="28" spans="1:15" ht="19" customHeight="1">
      <c r="A28" s="41" t="s">
        <v>919</v>
      </c>
      <c r="B28" s="45">
        <v>1</v>
      </c>
      <c r="C28" s="360">
        <v>7</v>
      </c>
      <c r="D28" s="360"/>
      <c r="E28" s="361">
        <v>0.43</v>
      </c>
      <c r="F28" s="361"/>
      <c r="G28" s="361">
        <v>1.26</v>
      </c>
      <c r="H28" s="361"/>
      <c r="I28" s="361">
        <v>0.7</v>
      </c>
      <c r="J28" s="361"/>
      <c r="K28" s="41">
        <v>1.5</v>
      </c>
      <c r="L28" s="47">
        <v>13.4</v>
      </c>
      <c r="M28" s="361">
        <v>18.100000000000001</v>
      </c>
      <c r="N28" s="361"/>
      <c r="O28" s="44" t="s">
        <v>517</v>
      </c>
    </row>
    <row r="29" spans="1:15" ht="19" customHeight="1">
      <c r="A29" s="39" t="s">
        <v>919</v>
      </c>
      <c r="B29" s="39">
        <v>1.5</v>
      </c>
      <c r="C29" s="358">
        <v>7</v>
      </c>
      <c r="D29" s="358"/>
      <c r="E29" s="358">
        <v>0.52</v>
      </c>
      <c r="F29" s="358"/>
      <c r="G29" s="358">
        <v>1.56</v>
      </c>
      <c r="H29" s="358"/>
      <c r="I29" s="359">
        <v>0.7</v>
      </c>
      <c r="J29" s="359"/>
      <c r="K29" s="39">
        <v>1.5</v>
      </c>
      <c r="L29" s="48">
        <v>15</v>
      </c>
      <c r="M29" s="359">
        <v>12.1</v>
      </c>
      <c r="N29" s="359"/>
      <c r="O29" s="43" t="s">
        <v>1329</v>
      </c>
    </row>
    <row r="30" spans="1:15" ht="19" customHeight="1">
      <c r="A30" s="41" t="s">
        <v>919</v>
      </c>
      <c r="B30" s="41">
        <v>2.5</v>
      </c>
      <c r="C30" s="360">
        <v>7</v>
      </c>
      <c r="D30" s="360"/>
      <c r="E30" s="361">
        <v>0.67</v>
      </c>
      <c r="F30" s="361"/>
      <c r="G30" s="361">
        <v>2.0099999999999998</v>
      </c>
      <c r="H30" s="361"/>
      <c r="I30" s="361">
        <v>0.7</v>
      </c>
      <c r="J30" s="361"/>
      <c r="K30" s="41">
        <v>1.5</v>
      </c>
      <c r="L30" s="47">
        <v>16.600000000000001</v>
      </c>
      <c r="M30" s="361">
        <v>7.41</v>
      </c>
      <c r="N30" s="361"/>
      <c r="O30" s="44" t="s">
        <v>427</v>
      </c>
    </row>
    <row r="31" spans="1:15" ht="19" customHeight="1">
      <c r="A31" s="39" t="s">
        <v>919</v>
      </c>
      <c r="B31" s="46">
        <v>4</v>
      </c>
      <c r="C31" s="358">
        <v>7</v>
      </c>
      <c r="D31" s="358"/>
      <c r="E31" s="358">
        <v>0.85</v>
      </c>
      <c r="F31" s="358"/>
      <c r="G31" s="358">
        <v>2.56</v>
      </c>
      <c r="H31" s="358"/>
      <c r="I31" s="359">
        <v>0.7</v>
      </c>
      <c r="J31" s="359"/>
      <c r="K31" s="39">
        <v>1.5</v>
      </c>
      <c r="L31" s="48">
        <v>18.5</v>
      </c>
      <c r="M31" s="359">
        <v>4.6100000000000003</v>
      </c>
      <c r="N31" s="359"/>
      <c r="O31" s="43" t="s">
        <v>1436</v>
      </c>
    </row>
    <row r="32" spans="1:15" ht="19" customHeight="1">
      <c r="A32" s="41" t="s">
        <v>920</v>
      </c>
      <c r="B32" s="41">
        <v>0.5</v>
      </c>
      <c r="C32" s="360">
        <v>7</v>
      </c>
      <c r="D32" s="360"/>
      <c r="E32" s="361">
        <v>0.3</v>
      </c>
      <c r="F32" s="361"/>
      <c r="G32" s="361">
        <v>0.9</v>
      </c>
      <c r="H32" s="361"/>
      <c r="I32" s="361">
        <v>0.7</v>
      </c>
      <c r="J32" s="361"/>
      <c r="K32" s="41">
        <v>1.5</v>
      </c>
      <c r="L32" s="47">
        <v>13.7</v>
      </c>
      <c r="M32" s="361">
        <v>36</v>
      </c>
      <c r="N32" s="361"/>
      <c r="O32" s="44" t="s">
        <v>400</v>
      </c>
    </row>
    <row r="33" spans="1:15" ht="19" customHeight="1">
      <c r="A33" s="39" t="s">
        <v>920</v>
      </c>
      <c r="B33" s="39">
        <v>0.75</v>
      </c>
      <c r="C33" s="358">
        <v>7</v>
      </c>
      <c r="D33" s="358"/>
      <c r="E33" s="358">
        <v>0.37</v>
      </c>
      <c r="F33" s="358"/>
      <c r="G33" s="358">
        <v>1.1100000000000001</v>
      </c>
      <c r="H33" s="358"/>
      <c r="I33" s="359">
        <v>0.7</v>
      </c>
      <c r="J33" s="359"/>
      <c r="K33" s="39">
        <v>1.5</v>
      </c>
      <c r="L33" s="48">
        <v>14.6</v>
      </c>
      <c r="M33" s="359">
        <v>24.5</v>
      </c>
      <c r="N33" s="359"/>
      <c r="O33" s="43" t="s">
        <v>1411</v>
      </c>
    </row>
    <row r="34" spans="1:15" ht="19" customHeight="1">
      <c r="A34" s="41" t="s">
        <v>920</v>
      </c>
      <c r="B34" s="45">
        <v>1</v>
      </c>
      <c r="C34" s="360">
        <v>7</v>
      </c>
      <c r="D34" s="360"/>
      <c r="E34" s="361">
        <v>0.43</v>
      </c>
      <c r="F34" s="361"/>
      <c r="G34" s="361">
        <v>1.26</v>
      </c>
      <c r="H34" s="361"/>
      <c r="I34" s="361">
        <v>0.7</v>
      </c>
      <c r="J34" s="361"/>
      <c r="K34" s="41">
        <v>1.5</v>
      </c>
      <c r="L34" s="47">
        <v>15.3</v>
      </c>
      <c r="M34" s="361">
        <v>18.100000000000001</v>
      </c>
      <c r="N34" s="361"/>
      <c r="O34" s="44" t="s">
        <v>1072</v>
      </c>
    </row>
    <row r="35" spans="1:15" ht="19" customHeight="1">
      <c r="A35" s="39" t="s">
        <v>920</v>
      </c>
      <c r="B35" s="39">
        <v>1.5</v>
      </c>
      <c r="C35" s="358">
        <v>7</v>
      </c>
      <c r="D35" s="358"/>
      <c r="E35" s="358">
        <v>0.52</v>
      </c>
      <c r="F35" s="358"/>
      <c r="G35" s="358">
        <v>1.56</v>
      </c>
      <c r="H35" s="358"/>
      <c r="I35" s="359">
        <v>0.7</v>
      </c>
      <c r="J35" s="359"/>
      <c r="K35" s="39">
        <v>1.5</v>
      </c>
      <c r="L35" s="48">
        <v>17.3</v>
      </c>
      <c r="M35" s="359">
        <v>12.1</v>
      </c>
      <c r="N35" s="359"/>
      <c r="O35" s="43" t="s">
        <v>1437</v>
      </c>
    </row>
    <row r="36" spans="1:15" ht="19" customHeight="1">
      <c r="A36" s="41" t="s">
        <v>920</v>
      </c>
      <c r="B36" s="41">
        <v>2.5</v>
      </c>
      <c r="C36" s="360">
        <v>7</v>
      </c>
      <c r="D36" s="360"/>
      <c r="E36" s="361">
        <v>0.67</v>
      </c>
      <c r="F36" s="361"/>
      <c r="G36" s="361">
        <v>2.0099999999999998</v>
      </c>
      <c r="H36" s="361"/>
      <c r="I36" s="361">
        <v>0.7</v>
      </c>
      <c r="J36" s="361"/>
      <c r="K36" s="41">
        <v>1.5</v>
      </c>
      <c r="L36" s="47">
        <v>19.2</v>
      </c>
      <c r="M36" s="361">
        <v>7.41</v>
      </c>
      <c r="N36" s="361"/>
      <c r="O36" s="44" t="s">
        <v>1438</v>
      </c>
    </row>
    <row r="37" spans="1:15" ht="19" customHeight="1">
      <c r="A37" s="39" t="s">
        <v>920</v>
      </c>
      <c r="B37" s="46">
        <v>4</v>
      </c>
      <c r="C37" s="358">
        <v>7</v>
      </c>
      <c r="D37" s="358"/>
      <c r="E37" s="358">
        <v>0.85</v>
      </c>
      <c r="F37" s="358"/>
      <c r="G37" s="358">
        <v>2.56</v>
      </c>
      <c r="H37" s="358"/>
      <c r="I37" s="359">
        <v>0.7</v>
      </c>
      <c r="J37" s="359"/>
      <c r="K37" s="39">
        <v>1.5</v>
      </c>
      <c r="L37" s="48">
        <v>21.4</v>
      </c>
      <c r="M37" s="359">
        <v>4.6100000000000003</v>
      </c>
      <c r="N37" s="359"/>
      <c r="O37" s="43" t="s">
        <v>1439</v>
      </c>
    </row>
    <row r="38" spans="1:15" ht="19" customHeight="1">
      <c r="A38" s="41" t="s">
        <v>921</v>
      </c>
      <c r="B38" s="41">
        <v>0.5</v>
      </c>
      <c r="C38" s="360">
        <v>7</v>
      </c>
      <c r="D38" s="360"/>
      <c r="E38" s="361">
        <v>0.3</v>
      </c>
      <c r="F38" s="361"/>
      <c r="G38" s="361">
        <v>0.9</v>
      </c>
      <c r="H38" s="361"/>
      <c r="I38" s="361">
        <v>0.7</v>
      </c>
      <c r="J38" s="361"/>
      <c r="K38" s="41">
        <v>1.5</v>
      </c>
      <c r="L38" s="47">
        <v>13.2</v>
      </c>
      <c r="M38" s="361">
        <v>36</v>
      </c>
      <c r="N38" s="361"/>
      <c r="O38" s="44" t="s">
        <v>1060</v>
      </c>
    </row>
    <row r="39" spans="1:15" ht="19" customHeight="1">
      <c r="A39" s="39" t="s">
        <v>921</v>
      </c>
      <c r="B39" s="39">
        <v>0.75</v>
      </c>
      <c r="C39" s="358">
        <v>7</v>
      </c>
      <c r="D39" s="358"/>
      <c r="E39" s="358">
        <v>0.37</v>
      </c>
      <c r="F39" s="358"/>
      <c r="G39" s="358">
        <v>1.1100000000000001</v>
      </c>
      <c r="H39" s="358"/>
      <c r="I39" s="359">
        <v>0.7</v>
      </c>
      <c r="J39" s="359"/>
      <c r="K39" s="39">
        <v>1.5</v>
      </c>
      <c r="L39" s="48">
        <v>14</v>
      </c>
      <c r="M39" s="359">
        <v>24.5</v>
      </c>
      <c r="N39" s="359"/>
      <c r="O39" s="43" t="s">
        <v>1440</v>
      </c>
    </row>
    <row r="40" spans="1:15" ht="19" customHeight="1">
      <c r="A40" s="41" t="s">
        <v>921</v>
      </c>
      <c r="B40" s="45">
        <v>1</v>
      </c>
      <c r="C40" s="360">
        <v>7</v>
      </c>
      <c r="D40" s="360"/>
      <c r="E40" s="361">
        <v>0.43</v>
      </c>
      <c r="F40" s="361"/>
      <c r="G40" s="361">
        <v>1.26</v>
      </c>
      <c r="H40" s="361"/>
      <c r="I40" s="361">
        <v>0.7</v>
      </c>
      <c r="J40" s="361"/>
      <c r="K40" s="41">
        <v>1.5</v>
      </c>
      <c r="L40" s="47">
        <v>14.7</v>
      </c>
      <c r="M40" s="361">
        <v>18.100000000000001</v>
      </c>
      <c r="N40" s="361"/>
      <c r="O40" s="44" t="s">
        <v>1330</v>
      </c>
    </row>
    <row r="41" spans="1:15" ht="19" customHeight="1">
      <c r="A41" s="39" t="s">
        <v>921</v>
      </c>
      <c r="B41" s="39">
        <v>1.5</v>
      </c>
      <c r="C41" s="358">
        <v>7</v>
      </c>
      <c r="D41" s="358"/>
      <c r="E41" s="358">
        <v>0.52</v>
      </c>
      <c r="F41" s="358"/>
      <c r="G41" s="358">
        <v>1.56</v>
      </c>
      <c r="H41" s="358"/>
      <c r="I41" s="359">
        <v>0.7</v>
      </c>
      <c r="J41" s="359"/>
      <c r="K41" s="39">
        <v>1.5</v>
      </c>
      <c r="L41" s="48">
        <v>16.600000000000001</v>
      </c>
      <c r="M41" s="359">
        <v>12.1</v>
      </c>
      <c r="N41" s="359"/>
      <c r="O41" s="43" t="s">
        <v>629</v>
      </c>
    </row>
    <row r="42" spans="1:15" ht="19" customHeight="1">
      <c r="A42" s="41" t="s">
        <v>921</v>
      </c>
      <c r="B42" s="41">
        <v>2.5</v>
      </c>
      <c r="C42" s="360">
        <v>7</v>
      </c>
      <c r="D42" s="360"/>
      <c r="E42" s="361">
        <v>0.67</v>
      </c>
      <c r="F42" s="361"/>
      <c r="G42" s="361">
        <v>2.0099999999999998</v>
      </c>
      <c r="H42" s="361"/>
      <c r="I42" s="361">
        <v>0.7</v>
      </c>
      <c r="J42" s="361"/>
      <c r="K42" s="41">
        <v>1.5</v>
      </c>
      <c r="L42" s="47">
        <v>18.399999999999999</v>
      </c>
      <c r="M42" s="361">
        <v>7.41</v>
      </c>
      <c r="N42" s="361"/>
      <c r="O42" s="44" t="s">
        <v>810</v>
      </c>
    </row>
    <row r="43" spans="1:15" ht="19" customHeight="1">
      <c r="A43" s="39" t="s">
        <v>922</v>
      </c>
      <c r="B43" s="39">
        <v>0.5</v>
      </c>
      <c r="C43" s="358">
        <v>7</v>
      </c>
      <c r="D43" s="358"/>
      <c r="E43" s="358">
        <v>0.3</v>
      </c>
      <c r="F43" s="358"/>
      <c r="G43" s="358">
        <v>0.9</v>
      </c>
      <c r="H43" s="358"/>
      <c r="I43" s="359">
        <v>0.7</v>
      </c>
      <c r="J43" s="359"/>
      <c r="K43" s="39">
        <v>1.5</v>
      </c>
      <c r="L43" s="48">
        <v>13.7</v>
      </c>
      <c r="M43" s="359">
        <v>36</v>
      </c>
      <c r="N43" s="359"/>
      <c r="O43" s="43" t="s">
        <v>1311</v>
      </c>
    </row>
    <row r="44" spans="1:15" ht="19" customHeight="1">
      <c r="A44" s="41" t="s">
        <v>922</v>
      </c>
      <c r="B44" s="41">
        <v>0.75</v>
      </c>
      <c r="C44" s="360">
        <v>7</v>
      </c>
      <c r="D44" s="360"/>
      <c r="E44" s="361">
        <v>0.37</v>
      </c>
      <c r="F44" s="361"/>
      <c r="G44" s="361">
        <v>1.1100000000000001</v>
      </c>
      <c r="H44" s="361"/>
      <c r="I44" s="361">
        <v>0.7</v>
      </c>
      <c r="J44" s="361"/>
      <c r="K44" s="41">
        <v>1.5</v>
      </c>
      <c r="L44" s="47">
        <v>14.6</v>
      </c>
      <c r="M44" s="361">
        <v>24.5</v>
      </c>
      <c r="N44" s="361"/>
      <c r="O44" s="44" t="s">
        <v>1309</v>
      </c>
    </row>
    <row r="45" spans="1:15" ht="19" customHeight="1">
      <c r="A45" s="39" t="s">
        <v>922</v>
      </c>
      <c r="B45" s="46">
        <v>1</v>
      </c>
      <c r="C45" s="358">
        <v>7</v>
      </c>
      <c r="D45" s="358"/>
      <c r="E45" s="358">
        <v>0.43</v>
      </c>
      <c r="F45" s="358"/>
      <c r="G45" s="358">
        <v>1.26</v>
      </c>
      <c r="H45" s="358"/>
      <c r="I45" s="359">
        <v>0.7</v>
      </c>
      <c r="J45" s="359"/>
      <c r="K45" s="39">
        <v>1.5</v>
      </c>
      <c r="L45" s="48">
        <v>15.3</v>
      </c>
      <c r="M45" s="359">
        <v>18.100000000000001</v>
      </c>
      <c r="N45" s="359"/>
      <c r="O45" s="43" t="s">
        <v>465</v>
      </c>
    </row>
    <row r="46" spans="1:15" ht="19" customHeight="1">
      <c r="A46" s="41" t="s">
        <v>922</v>
      </c>
      <c r="B46" s="41">
        <v>1.5</v>
      </c>
      <c r="C46" s="360">
        <v>7</v>
      </c>
      <c r="D46" s="360"/>
      <c r="E46" s="361">
        <v>0.52</v>
      </c>
      <c r="F46" s="361"/>
      <c r="G46" s="361">
        <v>1.56</v>
      </c>
      <c r="H46" s="361"/>
      <c r="I46" s="361">
        <v>0.7</v>
      </c>
      <c r="J46" s="361"/>
      <c r="K46" s="41">
        <v>1.5</v>
      </c>
      <c r="L46" s="47">
        <v>17.3</v>
      </c>
      <c r="M46" s="361">
        <v>12.1</v>
      </c>
      <c r="N46" s="361"/>
      <c r="O46" s="44" t="s">
        <v>427</v>
      </c>
    </row>
    <row r="47" spans="1:15" ht="19" customHeight="1">
      <c r="A47" s="39" t="s">
        <v>922</v>
      </c>
      <c r="B47" s="39">
        <v>2.5</v>
      </c>
      <c r="C47" s="358">
        <v>7</v>
      </c>
      <c r="D47" s="358"/>
      <c r="E47" s="358">
        <v>0.67</v>
      </c>
      <c r="F47" s="358"/>
      <c r="G47" s="358">
        <v>2.0099999999999998</v>
      </c>
      <c r="H47" s="358"/>
      <c r="I47" s="359">
        <v>0.7</v>
      </c>
      <c r="J47" s="359"/>
      <c r="K47" s="39">
        <v>1.5</v>
      </c>
      <c r="L47" s="48">
        <v>19.2</v>
      </c>
      <c r="M47" s="359">
        <v>7.41</v>
      </c>
      <c r="N47" s="359"/>
      <c r="O47" s="43" t="s">
        <v>1441</v>
      </c>
    </row>
    <row r="48" spans="1:15" ht="19" customHeight="1">
      <c r="A48" s="41" t="s">
        <v>923</v>
      </c>
      <c r="B48" s="41">
        <v>0.5</v>
      </c>
      <c r="C48" s="360">
        <v>7</v>
      </c>
      <c r="D48" s="360"/>
      <c r="E48" s="361">
        <v>0.3</v>
      </c>
      <c r="F48" s="361"/>
      <c r="G48" s="361">
        <v>0.9</v>
      </c>
      <c r="H48" s="361"/>
      <c r="I48" s="361">
        <v>0.7</v>
      </c>
      <c r="J48" s="361"/>
      <c r="K48" s="41">
        <v>1.5</v>
      </c>
      <c r="L48" s="47">
        <v>14.3</v>
      </c>
      <c r="M48" s="361">
        <v>36</v>
      </c>
      <c r="N48" s="361"/>
      <c r="O48" s="44" t="s">
        <v>344</v>
      </c>
    </row>
    <row r="49" spans="1:16" ht="19" customHeight="1">
      <c r="A49" s="39" t="s">
        <v>923</v>
      </c>
      <c r="B49" s="39">
        <v>0.75</v>
      </c>
      <c r="C49" s="358">
        <v>7</v>
      </c>
      <c r="D49" s="358"/>
      <c r="E49" s="358">
        <v>0.37</v>
      </c>
      <c r="F49" s="358"/>
      <c r="G49" s="358">
        <v>1.1100000000000001</v>
      </c>
      <c r="H49" s="358"/>
      <c r="I49" s="359">
        <v>0.7</v>
      </c>
      <c r="J49" s="359"/>
      <c r="K49" s="39">
        <v>1.5</v>
      </c>
      <c r="L49" s="48">
        <v>15.2</v>
      </c>
      <c r="M49" s="359">
        <v>24.5</v>
      </c>
      <c r="N49" s="359"/>
      <c r="O49" s="43" t="s">
        <v>1179</v>
      </c>
    </row>
    <row r="50" spans="1:16" ht="19" customHeight="1">
      <c r="A50" s="41" t="s">
        <v>923</v>
      </c>
      <c r="B50" s="45">
        <v>1</v>
      </c>
      <c r="C50" s="360">
        <v>7</v>
      </c>
      <c r="D50" s="360"/>
      <c r="E50" s="361">
        <v>0.43</v>
      </c>
      <c r="F50" s="361"/>
      <c r="G50" s="361">
        <v>1.26</v>
      </c>
      <c r="H50" s="361"/>
      <c r="I50" s="361">
        <v>0.7</v>
      </c>
      <c r="J50" s="361"/>
      <c r="K50" s="41">
        <v>1.5</v>
      </c>
      <c r="L50" s="47">
        <v>16</v>
      </c>
      <c r="M50" s="361">
        <v>18.100000000000001</v>
      </c>
      <c r="N50" s="361"/>
      <c r="O50" s="44" t="s">
        <v>1416</v>
      </c>
    </row>
    <row r="51" spans="1:16" ht="19" customHeight="1">
      <c r="A51" s="39" t="s">
        <v>923</v>
      </c>
      <c r="B51" s="39">
        <v>1.5</v>
      </c>
      <c r="C51" s="358">
        <v>7</v>
      </c>
      <c r="D51" s="358"/>
      <c r="E51" s="358">
        <v>0.52</v>
      </c>
      <c r="F51" s="358"/>
      <c r="G51" s="358">
        <v>1.56</v>
      </c>
      <c r="H51" s="358"/>
      <c r="I51" s="359">
        <v>0.7</v>
      </c>
      <c r="J51" s="359"/>
      <c r="K51" s="39">
        <v>1.5</v>
      </c>
      <c r="L51" s="48">
        <v>18</v>
      </c>
      <c r="M51" s="359">
        <v>12.1</v>
      </c>
      <c r="N51" s="359"/>
      <c r="O51" s="43" t="s">
        <v>1442</v>
      </c>
    </row>
    <row r="52" spans="1:16" ht="19" customHeight="1">
      <c r="A52" s="41" t="s">
        <v>923</v>
      </c>
      <c r="B52" s="41">
        <v>2.5</v>
      </c>
      <c r="C52" s="360">
        <v>7</v>
      </c>
      <c r="D52" s="360"/>
      <c r="E52" s="361">
        <v>0.67</v>
      </c>
      <c r="F52" s="361"/>
      <c r="G52" s="361">
        <v>2.0099999999999998</v>
      </c>
      <c r="H52" s="361"/>
      <c r="I52" s="361">
        <v>0.7</v>
      </c>
      <c r="J52" s="361"/>
      <c r="K52" s="41">
        <v>1.5</v>
      </c>
      <c r="L52" s="47">
        <v>20</v>
      </c>
      <c r="M52" s="361">
        <v>7.41</v>
      </c>
      <c r="N52" s="361"/>
      <c r="O52" s="44" t="s">
        <v>1363</v>
      </c>
    </row>
    <row r="53" spans="1:16" ht="19" customHeight="1">
      <c r="A53" s="39" t="s">
        <v>924</v>
      </c>
      <c r="B53" s="39">
        <v>0.5</v>
      </c>
      <c r="C53" s="358">
        <v>7</v>
      </c>
      <c r="D53" s="358"/>
      <c r="E53" s="358">
        <v>0.3</v>
      </c>
      <c r="F53" s="358"/>
      <c r="G53" s="358">
        <v>0.9</v>
      </c>
      <c r="H53" s="358"/>
      <c r="I53" s="359">
        <v>0.7</v>
      </c>
      <c r="J53" s="359"/>
      <c r="K53" s="39">
        <v>1.5</v>
      </c>
      <c r="L53" s="48">
        <v>15</v>
      </c>
      <c r="M53" s="359">
        <v>36</v>
      </c>
      <c r="N53" s="359"/>
      <c r="O53" s="43" t="s">
        <v>1319</v>
      </c>
    </row>
    <row r="54" spans="1:16" ht="19" customHeight="1">
      <c r="A54" s="41" t="s">
        <v>924</v>
      </c>
      <c r="B54" s="41">
        <v>0.75</v>
      </c>
      <c r="C54" s="360">
        <v>7</v>
      </c>
      <c r="D54" s="360"/>
      <c r="E54" s="361">
        <v>0.37</v>
      </c>
      <c r="F54" s="361"/>
      <c r="G54" s="361">
        <v>1.1100000000000001</v>
      </c>
      <c r="H54" s="361"/>
      <c r="I54" s="361">
        <v>0.7</v>
      </c>
      <c r="J54" s="361"/>
      <c r="K54" s="41">
        <v>1.5</v>
      </c>
      <c r="L54" s="47">
        <v>16</v>
      </c>
      <c r="M54" s="361">
        <v>24.5</v>
      </c>
      <c r="N54" s="361"/>
      <c r="O54" s="44" t="s">
        <v>1324</v>
      </c>
    </row>
    <row r="55" spans="1:16" ht="19" customHeight="1">
      <c r="A55" s="39" t="s">
        <v>924</v>
      </c>
      <c r="B55" s="46">
        <v>1</v>
      </c>
      <c r="C55" s="358">
        <v>7</v>
      </c>
      <c r="D55" s="358"/>
      <c r="E55" s="358">
        <v>0.43</v>
      </c>
      <c r="F55" s="358"/>
      <c r="G55" s="358">
        <v>1.26</v>
      </c>
      <c r="H55" s="358"/>
      <c r="I55" s="359">
        <v>0.7</v>
      </c>
      <c r="J55" s="359"/>
      <c r="K55" s="39">
        <v>1.5</v>
      </c>
      <c r="L55" s="48">
        <v>16.8</v>
      </c>
      <c r="M55" s="359">
        <v>18.100000000000001</v>
      </c>
      <c r="N55" s="359"/>
      <c r="O55" s="43" t="s">
        <v>1333</v>
      </c>
    </row>
    <row r="56" spans="1:16" ht="19" customHeight="1">
      <c r="A56" s="41" t="s">
        <v>924</v>
      </c>
      <c r="B56" s="41">
        <v>1.5</v>
      </c>
      <c r="C56" s="360">
        <v>7</v>
      </c>
      <c r="D56" s="360"/>
      <c r="E56" s="361">
        <v>0.52</v>
      </c>
      <c r="F56" s="361"/>
      <c r="G56" s="361">
        <v>1.56</v>
      </c>
      <c r="H56" s="361"/>
      <c r="I56" s="361">
        <v>0.7</v>
      </c>
      <c r="J56" s="361"/>
      <c r="K56" s="41">
        <v>1.5</v>
      </c>
      <c r="L56" s="47">
        <v>19</v>
      </c>
      <c r="M56" s="361">
        <v>12.1</v>
      </c>
      <c r="N56" s="361"/>
      <c r="O56" s="44" t="s">
        <v>1354</v>
      </c>
    </row>
    <row r="57" spans="1:16" ht="19" customHeight="1">
      <c r="A57" s="39" t="s">
        <v>924</v>
      </c>
      <c r="B57" s="39">
        <v>2.5</v>
      </c>
      <c r="C57" s="358">
        <v>7</v>
      </c>
      <c r="D57" s="358"/>
      <c r="E57" s="358">
        <v>0.67</v>
      </c>
      <c r="F57" s="358"/>
      <c r="G57" s="358">
        <v>2.0099999999999998</v>
      </c>
      <c r="H57" s="358"/>
      <c r="I57" s="359">
        <v>0.7</v>
      </c>
      <c r="J57" s="359"/>
      <c r="K57" s="39">
        <v>1.5</v>
      </c>
      <c r="L57" s="48">
        <v>21</v>
      </c>
      <c r="M57" s="359">
        <v>7.41</v>
      </c>
      <c r="N57" s="359"/>
      <c r="O57" s="43" t="s">
        <v>1443</v>
      </c>
    </row>
    <row r="58" spans="1:16" ht="19" customHeight="1">
      <c r="A58" s="41" t="s">
        <v>925</v>
      </c>
      <c r="B58" s="41">
        <v>0.5</v>
      </c>
      <c r="C58" s="360">
        <v>7</v>
      </c>
      <c r="D58" s="360"/>
      <c r="E58" s="361">
        <v>0.3</v>
      </c>
      <c r="F58" s="361"/>
      <c r="G58" s="361">
        <v>0.9</v>
      </c>
      <c r="H58" s="361"/>
      <c r="I58" s="361">
        <v>0.7</v>
      </c>
      <c r="J58" s="361"/>
      <c r="K58" s="41">
        <v>1.5</v>
      </c>
      <c r="L58" s="47">
        <v>15</v>
      </c>
      <c r="M58" s="361">
        <v>36</v>
      </c>
      <c r="N58" s="361"/>
      <c r="O58" s="44" t="s">
        <v>1216</v>
      </c>
    </row>
    <row r="59" spans="1:16" ht="19" customHeight="1">
      <c r="A59" s="39" t="s">
        <v>925</v>
      </c>
      <c r="B59" s="39">
        <v>0.75</v>
      </c>
      <c r="C59" s="358">
        <v>7</v>
      </c>
      <c r="D59" s="358"/>
      <c r="E59" s="358">
        <v>0.37</v>
      </c>
      <c r="F59" s="358"/>
      <c r="G59" s="358">
        <v>1.1100000000000001</v>
      </c>
      <c r="H59" s="358"/>
      <c r="I59" s="359">
        <v>0.7</v>
      </c>
      <c r="J59" s="359"/>
      <c r="K59" s="39">
        <v>1.5</v>
      </c>
      <c r="L59" s="48">
        <v>16</v>
      </c>
      <c r="M59" s="359">
        <v>24.5</v>
      </c>
      <c r="N59" s="359"/>
      <c r="O59" s="43" t="s">
        <v>1444</v>
      </c>
    </row>
    <row r="60" spans="1:16" ht="19" customHeight="1">
      <c r="A60" s="41" t="s">
        <v>925</v>
      </c>
      <c r="B60" s="45">
        <v>1</v>
      </c>
      <c r="C60" s="360">
        <v>7</v>
      </c>
      <c r="D60" s="360"/>
      <c r="E60" s="361">
        <v>0.43</v>
      </c>
      <c r="F60" s="361"/>
      <c r="G60" s="361">
        <v>1.26</v>
      </c>
      <c r="H60" s="361"/>
      <c r="I60" s="361">
        <v>0.7</v>
      </c>
      <c r="J60" s="361"/>
      <c r="K60" s="41">
        <v>1.5</v>
      </c>
      <c r="L60" s="47">
        <v>16.8</v>
      </c>
      <c r="M60" s="361">
        <v>18.100000000000001</v>
      </c>
      <c r="N60" s="361"/>
      <c r="O60" s="44" t="s">
        <v>332</v>
      </c>
    </row>
    <row r="61" spans="1:16" ht="19" customHeight="1">
      <c r="A61" s="39" t="s">
        <v>925</v>
      </c>
      <c r="B61" s="39">
        <v>1.5</v>
      </c>
      <c r="C61" s="358">
        <v>7</v>
      </c>
      <c r="D61" s="358"/>
      <c r="E61" s="358">
        <v>0.52</v>
      </c>
      <c r="F61" s="358"/>
      <c r="G61" s="358">
        <v>1.56</v>
      </c>
      <c r="H61" s="358"/>
      <c r="I61" s="359">
        <v>0.7</v>
      </c>
      <c r="J61" s="359"/>
      <c r="K61" s="39">
        <v>1.5</v>
      </c>
      <c r="L61" s="48">
        <v>19</v>
      </c>
      <c r="M61" s="359">
        <v>12.1</v>
      </c>
      <c r="N61" s="359"/>
      <c r="O61" s="43" t="s">
        <v>1396</v>
      </c>
    </row>
    <row r="62" spans="1:16" ht="19" customHeight="1">
      <c r="A62" s="41" t="s">
        <v>925</v>
      </c>
      <c r="B62" s="41">
        <v>2.5</v>
      </c>
      <c r="C62" s="360">
        <v>7</v>
      </c>
      <c r="D62" s="360"/>
      <c r="E62" s="361">
        <v>0.67</v>
      </c>
      <c r="F62" s="361"/>
      <c r="G62" s="361">
        <v>2.0099999999999998</v>
      </c>
      <c r="H62" s="361"/>
      <c r="I62" s="361">
        <v>0.7</v>
      </c>
      <c r="J62" s="361"/>
      <c r="K62" s="41">
        <v>1.5</v>
      </c>
      <c r="L62" s="47">
        <v>21</v>
      </c>
      <c r="M62" s="361">
        <v>7.41</v>
      </c>
      <c r="N62" s="361"/>
      <c r="O62" s="44" t="s">
        <v>1445</v>
      </c>
      <c r="P62" s="2" t="s">
        <v>1346</v>
      </c>
    </row>
    <row r="68" spans="1:15" ht="30" customHeight="1">
      <c r="A68" s="12"/>
      <c r="B68" s="13" t="s">
        <v>7</v>
      </c>
      <c r="C68" s="14"/>
      <c r="D68" s="14"/>
      <c r="E68" s="14"/>
      <c r="F68" s="14"/>
      <c r="G68" s="14"/>
      <c r="H68" s="14"/>
      <c r="I68" s="14"/>
      <c r="J68" s="14"/>
      <c r="K68" s="14"/>
      <c r="L68" s="14"/>
      <c r="M68" s="14"/>
      <c r="N68" s="14"/>
      <c r="O68" s="16">
        <v>68</v>
      </c>
    </row>
  </sheetData>
  <mergeCells count="201">
    <mergeCell ref="H1:N1"/>
    <mergeCell ref="A2:O2"/>
    <mergeCell ref="C23:F23"/>
    <mergeCell ref="C24:F24"/>
    <mergeCell ref="C25:D25"/>
    <mergeCell ref="E25:F25"/>
    <mergeCell ref="G25:H25"/>
    <mergeCell ref="I25:J25"/>
    <mergeCell ref="M25:N25"/>
    <mergeCell ref="C26:D26"/>
    <mergeCell ref="E26:F26"/>
    <mergeCell ref="G26:H26"/>
    <mergeCell ref="I26:J26"/>
    <mergeCell ref="M26:N26"/>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 ref="C48:D48"/>
    <mergeCell ref="E48:F48"/>
    <mergeCell ref="G48:H48"/>
    <mergeCell ref="I48:J48"/>
    <mergeCell ref="M48:N48"/>
    <mergeCell ref="C49:D49"/>
    <mergeCell ref="E49:F49"/>
    <mergeCell ref="G49:H49"/>
    <mergeCell ref="I49:J49"/>
    <mergeCell ref="M49:N49"/>
    <mergeCell ref="C50:D50"/>
    <mergeCell ref="E50:F50"/>
    <mergeCell ref="G50:H50"/>
    <mergeCell ref="I50:J50"/>
    <mergeCell ref="M50:N50"/>
    <mergeCell ref="C51:D51"/>
    <mergeCell ref="E51:F51"/>
    <mergeCell ref="G51:H51"/>
    <mergeCell ref="I51:J51"/>
    <mergeCell ref="M51:N51"/>
    <mergeCell ref="C52:D52"/>
    <mergeCell ref="E52:F52"/>
    <mergeCell ref="G52:H52"/>
    <mergeCell ref="I52:J52"/>
    <mergeCell ref="M52:N52"/>
    <mergeCell ref="C53:D53"/>
    <mergeCell ref="E53:F53"/>
    <mergeCell ref="G53:H53"/>
    <mergeCell ref="I53:J53"/>
    <mergeCell ref="M53:N53"/>
    <mergeCell ref="C54:D54"/>
    <mergeCell ref="E54:F54"/>
    <mergeCell ref="G54:H54"/>
    <mergeCell ref="I54:J54"/>
    <mergeCell ref="M54:N54"/>
    <mergeCell ref="C55:D55"/>
    <mergeCell ref="E55:F55"/>
    <mergeCell ref="G55:H55"/>
    <mergeCell ref="I55:J55"/>
    <mergeCell ref="M55:N55"/>
    <mergeCell ref="G58:H58"/>
    <mergeCell ref="I58:J58"/>
    <mergeCell ref="M58:N58"/>
    <mergeCell ref="C59:D59"/>
    <mergeCell ref="E59:F59"/>
    <mergeCell ref="G59:H59"/>
    <mergeCell ref="I59:J59"/>
    <mergeCell ref="M59:N59"/>
    <mergeCell ref="C56:D56"/>
    <mergeCell ref="E56:F56"/>
    <mergeCell ref="G56:H56"/>
    <mergeCell ref="I56:J56"/>
    <mergeCell ref="M56:N56"/>
    <mergeCell ref="C57:D57"/>
    <mergeCell ref="E57:F57"/>
    <mergeCell ref="G57:H57"/>
    <mergeCell ref="I57:J57"/>
    <mergeCell ref="M57:N57"/>
    <mergeCell ref="C62:D62"/>
    <mergeCell ref="E62:F62"/>
    <mergeCell ref="G62:H62"/>
    <mergeCell ref="I62:J62"/>
    <mergeCell ref="M62:N62"/>
    <mergeCell ref="K23:K24"/>
    <mergeCell ref="L23:L24"/>
    <mergeCell ref="O23:O24"/>
    <mergeCell ref="A23:B24"/>
    <mergeCell ref="G23:H24"/>
    <mergeCell ref="I23:J24"/>
    <mergeCell ref="M23:N24"/>
    <mergeCell ref="C60:D60"/>
    <mergeCell ref="E60:F60"/>
    <mergeCell ref="G60:H60"/>
    <mergeCell ref="I60:J60"/>
    <mergeCell ref="M60:N60"/>
    <mergeCell ref="C61:D61"/>
    <mergeCell ref="E61:F61"/>
    <mergeCell ref="G61:H61"/>
    <mergeCell ref="I61:J61"/>
    <mergeCell ref="M61:N61"/>
    <mergeCell ref="C58:D58"/>
    <mergeCell ref="E58:F58"/>
  </mergeCells>
  <hyperlinks>
    <hyperlink ref="B68" r:id="rId1" tooltip="http://www.Z43-cable.vn" xr:uid="{00000000-0004-0000-4000-000000000000}"/>
  </hyperlinks>
  <pageMargins left="0.47222222222222199" right="0.47222222222222199" top="0.118055555555556" bottom="5.9027777777777797E-2" header="0" footer="0"/>
  <pageSetup paperSize="9" scale="65" orientation="portrait" r:id="rId2"/>
  <colBreaks count="1" manualBreakCount="1">
    <brk id="15" max="81" man="1"/>
  </colBreaks>
  <drawing r:id="rId3"/>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dimension ref="A1:P66"/>
  <sheetViews>
    <sheetView topLeftCell="A40" zoomScale="115" zoomScaleNormal="115" zoomScaleSheetLayoutView="115" workbookViewId="0">
      <selection activeCell="K57" sqref="K57"/>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908</v>
      </c>
      <c r="B1" s="17"/>
      <c r="C1" s="17"/>
      <c r="D1" s="17"/>
      <c r="E1" s="17"/>
      <c r="F1" s="17"/>
      <c r="H1" s="179" t="s">
        <v>1</v>
      </c>
      <c r="I1" s="179"/>
      <c r="J1" s="179"/>
      <c r="K1" s="179"/>
      <c r="L1" s="179"/>
      <c r="M1" s="179"/>
      <c r="N1" s="179"/>
    </row>
    <row r="2" spans="1:15" s="1" customFormat="1" ht="45" customHeight="1">
      <c r="A2" s="364" t="s">
        <v>909</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853</v>
      </c>
      <c r="B4" s="31"/>
      <c r="C4" s="31"/>
      <c r="D4" s="31"/>
      <c r="E4" s="31"/>
      <c r="F4" s="31"/>
      <c r="G4" s="32"/>
      <c r="H4" s="32"/>
      <c r="I4" s="32"/>
      <c r="J4" s="32"/>
      <c r="K4" s="32"/>
      <c r="L4" s="32"/>
      <c r="M4" s="32"/>
      <c r="N4" s="32"/>
      <c r="O4" s="32"/>
    </row>
    <row r="5" spans="1:15">
      <c r="A5" s="22"/>
      <c r="B5" s="22"/>
      <c r="C5" s="22"/>
      <c r="D5" s="22"/>
      <c r="E5" s="22"/>
      <c r="F5" s="22"/>
    </row>
    <row r="6" spans="1:15" ht="15">
      <c r="A6" s="4" t="s">
        <v>491</v>
      </c>
      <c r="B6" s="33"/>
      <c r="C6" s="33"/>
      <c r="D6" s="33"/>
      <c r="E6" s="33"/>
      <c r="F6" s="33"/>
    </row>
    <row r="7" spans="1:15">
      <c r="A7" s="2" t="s">
        <v>854</v>
      </c>
      <c r="B7" s="34"/>
      <c r="C7" s="34"/>
      <c r="D7" s="34"/>
      <c r="E7" s="34"/>
      <c r="F7" s="34"/>
    </row>
    <row r="8" spans="1:15">
      <c r="A8" s="2" t="s">
        <v>910</v>
      </c>
      <c r="B8" s="34"/>
      <c r="C8" s="34"/>
      <c r="D8" s="34"/>
      <c r="E8" s="34"/>
      <c r="F8" s="34"/>
    </row>
    <row r="9" spans="1:15">
      <c r="A9" s="2" t="s">
        <v>856</v>
      </c>
      <c r="B9" s="34"/>
      <c r="C9" s="34"/>
      <c r="D9" s="34"/>
      <c r="E9" s="34"/>
      <c r="F9" s="34"/>
    </row>
    <row r="10" spans="1:15">
      <c r="A10" s="2" t="s">
        <v>857</v>
      </c>
      <c r="B10" s="34"/>
      <c r="C10" s="34"/>
      <c r="D10" s="34"/>
      <c r="E10" s="34"/>
      <c r="F10" s="34"/>
    </row>
    <row r="12" spans="1:15" s="1" customFormat="1" ht="15.5">
      <c r="A12" s="4" t="s">
        <v>174</v>
      </c>
      <c r="B12" s="4"/>
      <c r="C12" s="4"/>
      <c r="D12" s="4"/>
      <c r="E12" s="4"/>
      <c r="F12" s="4"/>
    </row>
    <row r="13" spans="1:15">
      <c r="A13" s="2" t="s">
        <v>858</v>
      </c>
      <c r="B13" s="34"/>
      <c r="C13" s="34"/>
      <c r="D13" s="34"/>
      <c r="E13" s="34"/>
      <c r="F13" s="34"/>
      <c r="G13" s="35"/>
      <c r="H13" s="35"/>
      <c r="I13" s="35"/>
      <c r="J13" s="35"/>
      <c r="K13" s="35"/>
      <c r="L13" s="35"/>
    </row>
    <row r="14" spans="1:15">
      <c r="A14" s="2" t="s">
        <v>859</v>
      </c>
      <c r="B14" s="34"/>
      <c r="C14" s="34"/>
      <c r="D14" s="34"/>
      <c r="E14" s="34"/>
      <c r="F14" s="34"/>
      <c r="G14" s="35"/>
      <c r="H14" s="35"/>
      <c r="I14" s="35"/>
      <c r="J14" s="35"/>
      <c r="K14" s="35"/>
      <c r="L14" s="35"/>
    </row>
    <row r="16" spans="1:15" ht="15">
      <c r="A16" s="4" t="s">
        <v>176</v>
      </c>
      <c r="B16" s="33"/>
      <c r="C16" s="33"/>
      <c r="D16" s="33"/>
      <c r="E16" s="33"/>
      <c r="F16" s="33"/>
    </row>
    <row r="17" spans="1:16">
      <c r="A17" s="36" t="s">
        <v>860</v>
      </c>
      <c r="B17" s="37"/>
      <c r="C17" s="37"/>
      <c r="D17" s="37"/>
      <c r="E17" s="37"/>
      <c r="F17" s="37"/>
    </row>
    <row r="18" spans="1:16">
      <c r="A18" s="36" t="s">
        <v>911</v>
      </c>
      <c r="B18" s="37"/>
      <c r="C18" s="37"/>
      <c r="D18" s="37"/>
      <c r="E18" s="37"/>
      <c r="F18" s="37"/>
    </row>
    <row r="19" spans="1:16">
      <c r="A19" s="36" t="s">
        <v>912</v>
      </c>
      <c r="B19" s="37"/>
      <c r="C19" s="37"/>
      <c r="D19" s="37"/>
      <c r="E19" s="37"/>
      <c r="F19" s="37"/>
    </row>
    <row r="20" spans="1:16">
      <c r="A20" s="36" t="s">
        <v>863</v>
      </c>
      <c r="B20" s="37"/>
      <c r="C20" s="37"/>
      <c r="D20" s="37"/>
      <c r="E20" s="37"/>
      <c r="F20" s="37"/>
    </row>
    <row r="22" spans="1:16" ht="15">
      <c r="A22" s="4" t="s">
        <v>182</v>
      </c>
      <c r="B22" s="33"/>
      <c r="C22" s="33"/>
      <c r="D22" s="33"/>
      <c r="E22" s="33"/>
      <c r="F22" s="33"/>
    </row>
    <row r="24" spans="1:16" ht="42" customHeight="1">
      <c r="A24" s="193" t="s">
        <v>183</v>
      </c>
      <c r="B24" s="193"/>
      <c r="C24" s="193" t="s">
        <v>184</v>
      </c>
      <c r="D24" s="193"/>
      <c r="E24" s="193"/>
      <c r="F24" s="193"/>
      <c r="G24" s="193" t="s">
        <v>186</v>
      </c>
      <c r="H24" s="193"/>
      <c r="I24" s="193" t="s">
        <v>187</v>
      </c>
      <c r="J24" s="193"/>
      <c r="K24" s="193" t="s">
        <v>188</v>
      </c>
      <c r="L24" s="193" t="s">
        <v>189</v>
      </c>
      <c r="M24" s="193" t="s">
        <v>190</v>
      </c>
      <c r="N24" s="193"/>
      <c r="O24" s="193" t="s">
        <v>191</v>
      </c>
    </row>
    <row r="25" spans="1:16" ht="30" customHeight="1">
      <c r="A25" s="193"/>
      <c r="B25" s="193"/>
      <c r="C25" s="193" t="s">
        <v>240</v>
      </c>
      <c r="D25" s="193"/>
      <c r="E25" s="193"/>
      <c r="F25" s="193"/>
      <c r="G25" s="193"/>
      <c r="H25" s="193"/>
      <c r="I25" s="193"/>
      <c r="J25" s="193"/>
      <c r="K25" s="193"/>
      <c r="L25" s="193"/>
      <c r="M25" s="193"/>
      <c r="N25" s="193"/>
      <c r="O25" s="193"/>
    </row>
    <row r="26" spans="1:16">
      <c r="A26" s="38" t="s">
        <v>192</v>
      </c>
      <c r="B26" s="38" t="s">
        <v>193</v>
      </c>
      <c r="C26" s="193" t="s">
        <v>194</v>
      </c>
      <c r="D26" s="193"/>
      <c r="E26" s="193" t="s">
        <v>196</v>
      </c>
      <c r="F26" s="365"/>
      <c r="G26" s="193" t="s">
        <v>196</v>
      </c>
      <c r="H26" s="193"/>
      <c r="I26" s="193" t="s">
        <v>196</v>
      </c>
      <c r="J26" s="193"/>
      <c r="K26" s="38" t="s">
        <v>196</v>
      </c>
      <c r="L26" s="38" t="s">
        <v>196</v>
      </c>
      <c r="M26" s="193" t="s">
        <v>197</v>
      </c>
      <c r="N26" s="193"/>
      <c r="O26" s="38" t="s">
        <v>198</v>
      </c>
    </row>
    <row r="27" spans="1:16" ht="20" customHeight="1">
      <c r="A27" s="41" t="s">
        <v>926</v>
      </c>
      <c r="B27" s="41">
        <v>0.5</v>
      </c>
      <c r="C27" s="360">
        <v>7</v>
      </c>
      <c r="D27" s="360"/>
      <c r="E27" s="361">
        <v>0.3</v>
      </c>
      <c r="F27" s="361"/>
      <c r="G27" s="360">
        <v>0.9</v>
      </c>
      <c r="H27" s="360"/>
      <c r="I27" s="361">
        <v>0.7</v>
      </c>
      <c r="J27" s="361"/>
      <c r="K27" s="41">
        <v>1.5</v>
      </c>
      <c r="L27" s="47">
        <v>15.2</v>
      </c>
      <c r="M27" s="361">
        <v>36</v>
      </c>
      <c r="N27" s="361"/>
      <c r="O27" s="44" t="s">
        <v>1446</v>
      </c>
    </row>
    <row r="28" spans="1:16" ht="20" customHeight="1">
      <c r="A28" s="39" t="s">
        <v>926</v>
      </c>
      <c r="B28" s="39">
        <v>0.75</v>
      </c>
      <c r="C28" s="358">
        <v>7</v>
      </c>
      <c r="D28" s="358"/>
      <c r="E28" s="358">
        <v>0.37</v>
      </c>
      <c r="F28" s="358"/>
      <c r="G28" s="358">
        <v>1.1100000000000001</v>
      </c>
      <c r="H28" s="358"/>
      <c r="I28" s="359">
        <v>0.7</v>
      </c>
      <c r="J28" s="359"/>
      <c r="K28" s="39">
        <v>1.5</v>
      </c>
      <c r="L28" s="48">
        <v>16.3</v>
      </c>
      <c r="M28" s="359">
        <v>24.5</v>
      </c>
      <c r="N28" s="359"/>
      <c r="O28" s="43" t="s">
        <v>1395</v>
      </c>
    </row>
    <row r="29" spans="1:16" ht="20" customHeight="1">
      <c r="A29" s="41" t="s">
        <v>926</v>
      </c>
      <c r="B29" s="45">
        <v>1</v>
      </c>
      <c r="C29" s="360">
        <v>7</v>
      </c>
      <c r="D29" s="360"/>
      <c r="E29" s="361">
        <v>0.42</v>
      </c>
      <c r="F29" s="361"/>
      <c r="G29" s="360">
        <v>1.26</v>
      </c>
      <c r="H29" s="360"/>
      <c r="I29" s="361">
        <v>0.7</v>
      </c>
      <c r="J29" s="361"/>
      <c r="K29" s="41">
        <v>1.5</v>
      </c>
      <c r="L29" s="47">
        <v>17.2</v>
      </c>
      <c r="M29" s="361">
        <v>18.100000000000001</v>
      </c>
      <c r="N29" s="361"/>
      <c r="O29" s="44" t="s">
        <v>427</v>
      </c>
      <c r="P29" s="47"/>
    </row>
    <row r="30" spans="1:16" ht="20" customHeight="1">
      <c r="A30" s="39" t="s">
        <v>926</v>
      </c>
      <c r="B30" s="39">
        <v>1.5</v>
      </c>
      <c r="C30" s="358">
        <v>7</v>
      </c>
      <c r="D30" s="358"/>
      <c r="E30" s="358">
        <v>0.52</v>
      </c>
      <c r="F30" s="358"/>
      <c r="G30" s="358">
        <v>1.56</v>
      </c>
      <c r="H30" s="358"/>
      <c r="I30" s="359">
        <v>0.7</v>
      </c>
      <c r="J30" s="359"/>
      <c r="K30" s="39">
        <v>1.5</v>
      </c>
      <c r="L30" s="48">
        <v>19.5</v>
      </c>
      <c r="M30" s="359">
        <v>12.1</v>
      </c>
      <c r="N30" s="359"/>
      <c r="O30" s="43" t="s">
        <v>1447</v>
      </c>
      <c r="P30" s="48"/>
    </row>
    <row r="31" spans="1:16" ht="20" customHeight="1">
      <c r="A31" s="41" t="s">
        <v>926</v>
      </c>
      <c r="B31" s="41">
        <v>2.5</v>
      </c>
      <c r="C31" s="360">
        <v>7</v>
      </c>
      <c r="D31" s="360"/>
      <c r="E31" s="361">
        <v>0.67</v>
      </c>
      <c r="F31" s="361"/>
      <c r="G31" s="360">
        <v>2.0099999999999998</v>
      </c>
      <c r="H31" s="360"/>
      <c r="I31" s="361">
        <v>0.7</v>
      </c>
      <c r="J31" s="361"/>
      <c r="K31" s="41">
        <v>1.5</v>
      </c>
      <c r="L31" s="47">
        <v>21.8</v>
      </c>
      <c r="M31" s="361">
        <v>7.41</v>
      </c>
      <c r="N31" s="361"/>
      <c r="O31" s="44" t="s">
        <v>1448</v>
      </c>
      <c r="P31" s="47"/>
    </row>
    <row r="32" spans="1:16" ht="20" customHeight="1">
      <c r="A32" s="39" t="s">
        <v>927</v>
      </c>
      <c r="B32" s="39">
        <v>0.5</v>
      </c>
      <c r="C32" s="358">
        <v>7</v>
      </c>
      <c r="D32" s="358"/>
      <c r="E32" s="358">
        <v>0.3</v>
      </c>
      <c r="F32" s="358"/>
      <c r="G32" s="358">
        <v>0.9</v>
      </c>
      <c r="H32" s="358"/>
      <c r="I32" s="359">
        <v>0.7</v>
      </c>
      <c r="J32" s="359"/>
      <c r="K32" s="39">
        <v>1.5</v>
      </c>
      <c r="L32" s="48">
        <v>15.2</v>
      </c>
      <c r="M32" s="359">
        <v>36</v>
      </c>
      <c r="N32" s="359"/>
      <c r="O32" s="43" t="s">
        <v>482</v>
      </c>
    </row>
    <row r="33" spans="1:15" ht="20" customHeight="1">
      <c r="A33" s="41" t="s">
        <v>927</v>
      </c>
      <c r="B33" s="41">
        <v>0.75</v>
      </c>
      <c r="C33" s="360">
        <v>7</v>
      </c>
      <c r="D33" s="360"/>
      <c r="E33" s="361">
        <v>0.37</v>
      </c>
      <c r="F33" s="361"/>
      <c r="G33" s="360">
        <v>1.1100000000000001</v>
      </c>
      <c r="H33" s="360"/>
      <c r="I33" s="361">
        <v>0.7</v>
      </c>
      <c r="J33" s="361"/>
      <c r="K33" s="41">
        <v>1.5</v>
      </c>
      <c r="L33" s="47">
        <v>16.3</v>
      </c>
      <c r="M33" s="361">
        <v>24.5</v>
      </c>
      <c r="N33" s="361"/>
      <c r="O33" s="44" t="s">
        <v>629</v>
      </c>
    </row>
    <row r="34" spans="1:15" ht="20" customHeight="1">
      <c r="A34" s="39" t="s">
        <v>927</v>
      </c>
      <c r="B34" s="46">
        <v>1</v>
      </c>
      <c r="C34" s="358">
        <v>7</v>
      </c>
      <c r="D34" s="358"/>
      <c r="E34" s="358">
        <v>0.42</v>
      </c>
      <c r="F34" s="358"/>
      <c r="G34" s="358">
        <v>1.26</v>
      </c>
      <c r="H34" s="358"/>
      <c r="I34" s="359">
        <v>0.7</v>
      </c>
      <c r="J34" s="359"/>
      <c r="K34" s="39">
        <v>1.5</v>
      </c>
      <c r="L34" s="48">
        <v>17.2</v>
      </c>
      <c r="M34" s="359">
        <v>18.100000000000001</v>
      </c>
      <c r="N34" s="359"/>
      <c r="O34" s="43" t="s">
        <v>710</v>
      </c>
    </row>
    <row r="35" spans="1:15" ht="20" customHeight="1">
      <c r="A35" s="41" t="s">
        <v>927</v>
      </c>
      <c r="B35" s="41">
        <v>1.5</v>
      </c>
      <c r="C35" s="360">
        <v>7</v>
      </c>
      <c r="D35" s="360"/>
      <c r="E35" s="361">
        <v>0.52</v>
      </c>
      <c r="F35" s="361"/>
      <c r="G35" s="360">
        <v>1.56</v>
      </c>
      <c r="H35" s="360"/>
      <c r="I35" s="361">
        <v>0.7</v>
      </c>
      <c r="J35" s="361"/>
      <c r="K35" s="41">
        <v>1.5</v>
      </c>
      <c r="L35" s="47">
        <v>19.5</v>
      </c>
      <c r="M35" s="361">
        <v>12.1</v>
      </c>
      <c r="N35" s="361"/>
      <c r="O35" s="44" t="s">
        <v>1436</v>
      </c>
    </row>
    <row r="36" spans="1:15" ht="20" customHeight="1">
      <c r="A36" s="39" t="s">
        <v>927</v>
      </c>
      <c r="B36" s="39">
        <v>2.5</v>
      </c>
      <c r="C36" s="358">
        <v>7</v>
      </c>
      <c r="D36" s="358"/>
      <c r="E36" s="358">
        <v>0.67</v>
      </c>
      <c r="F36" s="358"/>
      <c r="G36" s="358">
        <v>2.0099999999999998</v>
      </c>
      <c r="H36" s="358"/>
      <c r="I36" s="359">
        <v>0.7</v>
      </c>
      <c r="J36" s="359"/>
      <c r="K36" s="39">
        <v>1.5</v>
      </c>
      <c r="L36" s="48">
        <v>21.8</v>
      </c>
      <c r="M36" s="359">
        <v>7.41</v>
      </c>
      <c r="N36" s="359"/>
      <c r="O36" s="43" t="s">
        <v>779</v>
      </c>
    </row>
    <row r="37" spans="1:15" ht="20" customHeight="1">
      <c r="A37" s="41" t="s">
        <v>928</v>
      </c>
      <c r="B37" s="41">
        <v>0.5</v>
      </c>
      <c r="C37" s="360">
        <v>7</v>
      </c>
      <c r="D37" s="360"/>
      <c r="E37" s="361">
        <v>0.3</v>
      </c>
      <c r="F37" s="361"/>
      <c r="G37" s="360">
        <v>0.9</v>
      </c>
      <c r="H37" s="360"/>
      <c r="I37" s="361">
        <v>0.7</v>
      </c>
      <c r="J37" s="361"/>
      <c r="K37" s="41">
        <v>1.5</v>
      </c>
      <c r="L37" s="47">
        <v>15.2</v>
      </c>
      <c r="M37" s="361">
        <v>36</v>
      </c>
      <c r="N37" s="361"/>
      <c r="O37" s="44" t="s">
        <v>329</v>
      </c>
    </row>
    <row r="38" spans="1:15" ht="20" customHeight="1">
      <c r="A38" s="39" t="s">
        <v>928</v>
      </c>
      <c r="B38" s="39">
        <v>0.75</v>
      </c>
      <c r="C38" s="358">
        <v>7</v>
      </c>
      <c r="D38" s="358"/>
      <c r="E38" s="358">
        <v>0.37</v>
      </c>
      <c r="F38" s="358"/>
      <c r="G38" s="358">
        <v>1.1100000000000001</v>
      </c>
      <c r="H38" s="358"/>
      <c r="I38" s="359">
        <v>0.7</v>
      </c>
      <c r="J38" s="359"/>
      <c r="K38" s="39">
        <v>1.5</v>
      </c>
      <c r="L38" s="48">
        <v>16.5</v>
      </c>
      <c r="M38" s="359">
        <v>24.5</v>
      </c>
      <c r="N38" s="359"/>
      <c r="O38" s="43" t="s">
        <v>1180</v>
      </c>
    </row>
    <row r="39" spans="1:15" ht="20" customHeight="1">
      <c r="A39" s="41" t="s">
        <v>928</v>
      </c>
      <c r="B39" s="45">
        <v>1</v>
      </c>
      <c r="C39" s="360">
        <v>7</v>
      </c>
      <c r="D39" s="360"/>
      <c r="E39" s="361">
        <v>0.42</v>
      </c>
      <c r="F39" s="361"/>
      <c r="G39" s="360">
        <v>1.26</v>
      </c>
      <c r="H39" s="360"/>
      <c r="I39" s="361">
        <v>0.7</v>
      </c>
      <c r="J39" s="361"/>
      <c r="K39" s="41">
        <v>1.5</v>
      </c>
      <c r="L39" s="47">
        <v>17.2</v>
      </c>
      <c r="M39" s="361">
        <v>18.100000000000001</v>
      </c>
      <c r="N39" s="361"/>
      <c r="O39" s="44" t="s">
        <v>1398</v>
      </c>
    </row>
    <row r="40" spans="1:15" ht="20" customHeight="1">
      <c r="A40" s="39" t="s">
        <v>928</v>
      </c>
      <c r="B40" s="39">
        <v>1.5</v>
      </c>
      <c r="C40" s="358">
        <v>7</v>
      </c>
      <c r="D40" s="358"/>
      <c r="E40" s="358">
        <v>0.52</v>
      </c>
      <c r="F40" s="358"/>
      <c r="G40" s="358">
        <v>1.56</v>
      </c>
      <c r="H40" s="358"/>
      <c r="I40" s="359">
        <v>0.7</v>
      </c>
      <c r="J40" s="359"/>
      <c r="K40" s="39">
        <v>1.5</v>
      </c>
      <c r="L40" s="48">
        <v>19.5</v>
      </c>
      <c r="M40" s="359">
        <v>12.1</v>
      </c>
      <c r="N40" s="359"/>
      <c r="O40" s="43" t="s">
        <v>1406</v>
      </c>
    </row>
    <row r="41" spans="1:15" ht="20" customHeight="1">
      <c r="A41" s="41" t="s">
        <v>928</v>
      </c>
      <c r="B41" s="41">
        <v>2.5</v>
      </c>
      <c r="C41" s="360">
        <v>7</v>
      </c>
      <c r="D41" s="360"/>
      <c r="E41" s="361">
        <v>0.67</v>
      </c>
      <c r="F41" s="361"/>
      <c r="G41" s="360">
        <v>2.0099999999999998</v>
      </c>
      <c r="H41" s="360"/>
      <c r="I41" s="361">
        <v>0.7</v>
      </c>
      <c r="J41" s="361"/>
      <c r="K41" s="41">
        <v>1.5</v>
      </c>
      <c r="L41" s="47">
        <v>21.8</v>
      </c>
      <c r="M41" s="361">
        <v>7.41</v>
      </c>
      <c r="N41" s="361"/>
      <c r="O41" s="44" t="s">
        <v>1449</v>
      </c>
    </row>
    <row r="42" spans="1:15" ht="20" customHeight="1">
      <c r="A42" s="39" t="s">
        <v>929</v>
      </c>
      <c r="B42" s="39">
        <v>0.5</v>
      </c>
      <c r="C42" s="358">
        <v>7</v>
      </c>
      <c r="D42" s="358"/>
      <c r="E42" s="358">
        <v>0.3</v>
      </c>
      <c r="F42" s="358"/>
      <c r="G42" s="358">
        <v>0.9</v>
      </c>
      <c r="H42" s="358"/>
      <c r="I42" s="359">
        <v>0.7</v>
      </c>
      <c r="J42" s="359"/>
      <c r="K42" s="39">
        <v>1.5</v>
      </c>
      <c r="L42" s="48">
        <v>15.2</v>
      </c>
      <c r="M42" s="359">
        <v>36</v>
      </c>
      <c r="N42" s="359"/>
      <c r="O42" s="43" t="s">
        <v>1077</v>
      </c>
    </row>
    <row r="43" spans="1:15" ht="20" customHeight="1">
      <c r="A43" s="41" t="s">
        <v>929</v>
      </c>
      <c r="B43" s="41">
        <v>0.75</v>
      </c>
      <c r="C43" s="360">
        <v>7</v>
      </c>
      <c r="D43" s="360"/>
      <c r="E43" s="361">
        <v>0.37</v>
      </c>
      <c r="F43" s="361"/>
      <c r="G43" s="360">
        <v>1.1100000000000001</v>
      </c>
      <c r="H43" s="360"/>
      <c r="I43" s="361">
        <v>0.7</v>
      </c>
      <c r="J43" s="361"/>
      <c r="K43" s="41">
        <v>1.5</v>
      </c>
      <c r="L43" s="47">
        <v>16.3</v>
      </c>
      <c r="M43" s="361">
        <v>24.5</v>
      </c>
      <c r="N43" s="361"/>
      <c r="O43" s="44" t="s">
        <v>1450</v>
      </c>
    </row>
    <row r="44" spans="1:15" ht="20" customHeight="1">
      <c r="A44" s="39" t="s">
        <v>929</v>
      </c>
      <c r="B44" s="46">
        <v>1</v>
      </c>
      <c r="C44" s="358">
        <v>7</v>
      </c>
      <c r="D44" s="358"/>
      <c r="E44" s="358">
        <v>0.42</v>
      </c>
      <c r="F44" s="358"/>
      <c r="G44" s="358">
        <v>1.26</v>
      </c>
      <c r="H44" s="358"/>
      <c r="I44" s="359">
        <v>0.7</v>
      </c>
      <c r="J44" s="359"/>
      <c r="K44" s="39">
        <v>1.5</v>
      </c>
      <c r="L44" s="48">
        <v>17.2</v>
      </c>
      <c r="M44" s="359">
        <v>18.100000000000001</v>
      </c>
      <c r="N44" s="359"/>
      <c r="O44" s="43" t="s">
        <v>1327</v>
      </c>
    </row>
    <row r="45" spans="1:15" ht="20" customHeight="1">
      <c r="A45" s="41" t="s">
        <v>929</v>
      </c>
      <c r="B45" s="41">
        <v>1.5</v>
      </c>
      <c r="C45" s="360">
        <v>7</v>
      </c>
      <c r="D45" s="360"/>
      <c r="E45" s="361">
        <v>0.52</v>
      </c>
      <c r="F45" s="361"/>
      <c r="G45" s="360">
        <v>1.56</v>
      </c>
      <c r="H45" s="360"/>
      <c r="I45" s="361">
        <v>0.7</v>
      </c>
      <c r="J45" s="361"/>
      <c r="K45" s="41">
        <v>1.5</v>
      </c>
      <c r="L45" s="47">
        <v>19.5</v>
      </c>
      <c r="M45" s="361">
        <v>12.1</v>
      </c>
      <c r="N45" s="361"/>
      <c r="O45" s="44" t="s">
        <v>1371</v>
      </c>
    </row>
    <row r="46" spans="1:15" ht="20" customHeight="1">
      <c r="A46" s="39" t="s">
        <v>929</v>
      </c>
      <c r="B46" s="39">
        <v>2.5</v>
      </c>
      <c r="C46" s="358">
        <v>7</v>
      </c>
      <c r="D46" s="358"/>
      <c r="E46" s="358">
        <v>0.67</v>
      </c>
      <c r="F46" s="358"/>
      <c r="G46" s="358">
        <v>2.0099999999999998</v>
      </c>
      <c r="H46" s="358"/>
      <c r="I46" s="359">
        <v>0.7</v>
      </c>
      <c r="J46" s="359"/>
      <c r="K46" s="39">
        <v>1.5</v>
      </c>
      <c r="L46" s="48">
        <v>21.8</v>
      </c>
      <c r="M46" s="359">
        <v>7.41</v>
      </c>
      <c r="N46" s="359"/>
      <c r="O46" s="43" t="s">
        <v>1451</v>
      </c>
    </row>
    <row r="47" spans="1:15" ht="20" customHeight="1">
      <c r="A47" s="41" t="s">
        <v>930</v>
      </c>
      <c r="B47" s="41">
        <v>0.5</v>
      </c>
      <c r="C47" s="360">
        <v>7</v>
      </c>
      <c r="D47" s="360"/>
      <c r="E47" s="361">
        <v>0.3</v>
      </c>
      <c r="F47" s="361"/>
      <c r="G47" s="360">
        <v>0.9</v>
      </c>
      <c r="H47" s="360"/>
      <c r="I47" s="361">
        <v>0.7</v>
      </c>
      <c r="J47" s="361"/>
      <c r="K47" s="41">
        <v>1.6</v>
      </c>
      <c r="L47" s="47">
        <v>18</v>
      </c>
      <c r="M47" s="361">
        <v>36</v>
      </c>
      <c r="N47" s="361"/>
      <c r="O47" s="44" t="s">
        <v>1328</v>
      </c>
    </row>
    <row r="48" spans="1:15" ht="20" customHeight="1">
      <c r="A48" s="39" t="s">
        <v>930</v>
      </c>
      <c r="B48" s="39">
        <v>0.75</v>
      </c>
      <c r="C48" s="358">
        <v>7</v>
      </c>
      <c r="D48" s="358"/>
      <c r="E48" s="358">
        <v>0.37</v>
      </c>
      <c r="F48" s="358"/>
      <c r="G48" s="358">
        <v>1.1100000000000001</v>
      </c>
      <c r="H48" s="358"/>
      <c r="I48" s="359">
        <v>0.7</v>
      </c>
      <c r="J48" s="359"/>
      <c r="K48" s="39">
        <v>1.6</v>
      </c>
      <c r="L48" s="48">
        <v>19.2</v>
      </c>
      <c r="M48" s="359">
        <v>24.5</v>
      </c>
      <c r="N48" s="359"/>
      <c r="O48" s="43" t="s">
        <v>1327</v>
      </c>
    </row>
    <row r="49" spans="1:16" ht="20" customHeight="1">
      <c r="A49" s="41" t="s">
        <v>930</v>
      </c>
      <c r="B49" s="45">
        <v>1</v>
      </c>
      <c r="C49" s="360">
        <v>7</v>
      </c>
      <c r="D49" s="360"/>
      <c r="E49" s="361">
        <v>0.42</v>
      </c>
      <c r="F49" s="361"/>
      <c r="G49" s="360">
        <v>1.26</v>
      </c>
      <c r="H49" s="360"/>
      <c r="I49" s="361">
        <v>0.7</v>
      </c>
      <c r="J49" s="361"/>
      <c r="K49" s="41">
        <f t="shared" ref="K49:K56" si="0">K48</f>
        <v>1.6</v>
      </c>
      <c r="L49" s="47">
        <v>20.3</v>
      </c>
      <c r="M49" s="361">
        <v>18.100000000000001</v>
      </c>
      <c r="N49" s="361"/>
      <c r="O49" s="44" t="s">
        <v>1452</v>
      </c>
    </row>
    <row r="50" spans="1:16" ht="20" customHeight="1">
      <c r="A50" s="39" t="s">
        <v>930</v>
      </c>
      <c r="B50" s="39">
        <v>1.5</v>
      </c>
      <c r="C50" s="358">
        <v>7</v>
      </c>
      <c r="D50" s="358"/>
      <c r="E50" s="358">
        <v>0.52</v>
      </c>
      <c r="F50" s="358"/>
      <c r="G50" s="358">
        <v>1.56</v>
      </c>
      <c r="H50" s="358"/>
      <c r="I50" s="359">
        <v>0.7</v>
      </c>
      <c r="J50" s="359"/>
      <c r="K50" s="39">
        <f t="shared" si="0"/>
        <v>1.6</v>
      </c>
      <c r="L50" s="48">
        <v>23</v>
      </c>
      <c r="M50" s="359">
        <v>12.1</v>
      </c>
      <c r="N50" s="359"/>
      <c r="O50" s="43" t="s">
        <v>1453</v>
      </c>
    </row>
    <row r="51" spans="1:16" ht="20" customHeight="1">
      <c r="A51" s="41" t="s">
        <v>930</v>
      </c>
      <c r="B51" s="41">
        <v>2.5</v>
      </c>
      <c r="C51" s="360">
        <v>7</v>
      </c>
      <c r="D51" s="360"/>
      <c r="E51" s="361">
        <v>0.67</v>
      </c>
      <c r="F51" s="361"/>
      <c r="G51" s="360">
        <v>2.0099999999999998</v>
      </c>
      <c r="H51" s="360"/>
      <c r="I51" s="361">
        <v>0.7</v>
      </c>
      <c r="J51" s="361"/>
      <c r="K51" s="41">
        <f t="shared" si="0"/>
        <v>1.6</v>
      </c>
      <c r="L51" s="47">
        <v>25.8</v>
      </c>
      <c r="M51" s="361">
        <v>7.41</v>
      </c>
      <c r="N51" s="361"/>
      <c r="O51" s="44" t="s">
        <v>1454</v>
      </c>
    </row>
    <row r="52" spans="1:16" ht="20" customHeight="1">
      <c r="A52" s="39" t="s">
        <v>931</v>
      </c>
      <c r="B52" s="39">
        <v>0.5</v>
      </c>
      <c r="C52" s="358">
        <v>7</v>
      </c>
      <c r="D52" s="358"/>
      <c r="E52" s="358">
        <v>0.3</v>
      </c>
      <c r="F52" s="358"/>
      <c r="G52" s="358">
        <v>0.9</v>
      </c>
      <c r="H52" s="358"/>
      <c r="I52" s="359">
        <v>0.7</v>
      </c>
      <c r="J52" s="359"/>
      <c r="K52" s="39">
        <f t="shared" si="0"/>
        <v>1.6</v>
      </c>
      <c r="L52" s="48">
        <v>18.399999999999999</v>
      </c>
      <c r="M52" s="359">
        <v>36</v>
      </c>
      <c r="N52" s="359"/>
      <c r="O52" s="43" t="s">
        <v>1314</v>
      </c>
    </row>
    <row r="53" spans="1:16" ht="20" customHeight="1">
      <c r="A53" s="41" t="s">
        <v>931</v>
      </c>
      <c r="B53" s="41">
        <v>0.75</v>
      </c>
      <c r="C53" s="360">
        <v>7</v>
      </c>
      <c r="D53" s="360"/>
      <c r="E53" s="361">
        <v>0.37</v>
      </c>
      <c r="F53" s="361"/>
      <c r="G53" s="360">
        <v>1.1100000000000001</v>
      </c>
      <c r="H53" s="360"/>
      <c r="I53" s="361">
        <v>0.7</v>
      </c>
      <c r="J53" s="361"/>
      <c r="K53" s="41">
        <f t="shared" si="0"/>
        <v>1.6</v>
      </c>
      <c r="L53" s="47">
        <v>19.7</v>
      </c>
      <c r="M53" s="361">
        <v>24.5</v>
      </c>
      <c r="N53" s="361"/>
      <c r="O53" s="44" t="s">
        <v>1357</v>
      </c>
    </row>
    <row r="54" spans="1:16" ht="20" customHeight="1">
      <c r="A54" s="39" t="s">
        <v>931</v>
      </c>
      <c r="B54" s="46">
        <v>1</v>
      </c>
      <c r="C54" s="358">
        <v>7</v>
      </c>
      <c r="D54" s="358"/>
      <c r="E54" s="358">
        <v>0.42</v>
      </c>
      <c r="F54" s="358"/>
      <c r="G54" s="358">
        <v>1.26</v>
      </c>
      <c r="H54" s="358"/>
      <c r="I54" s="359">
        <v>0.7</v>
      </c>
      <c r="J54" s="359"/>
      <c r="K54" s="39">
        <f t="shared" si="0"/>
        <v>1.6</v>
      </c>
      <c r="L54" s="48">
        <v>21</v>
      </c>
      <c r="M54" s="359">
        <v>18.100000000000001</v>
      </c>
      <c r="N54" s="359"/>
      <c r="O54" s="43" t="s">
        <v>1455</v>
      </c>
    </row>
    <row r="55" spans="1:16" ht="20" customHeight="1">
      <c r="A55" s="41" t="s">
        <v>931</v>
      </c>
      <c r="B55" s="41">
        <v>1.5</v>
      </c>
      <c r="C55" s="360">
        <v>7</v>
      </c>
      <c r="D55" s="360"/>
      <c r="E55" s="361">
        <v>0.52</v>
      </c>
      <c r="F55" s="361"/>
      <c r="G55" s="360">
        <v>1.56</v>
      </c>
      <c r="H55" s="360"/>
      <c r="I55" s="361">
        <v>0.7</v>
      </c>
      <c r="J55" s="361"/>
      <c r="K55" s="41">
        <f t="shared" si="0"/>
        <v>1.6</v>
      </c>
      <c r="L55" s="47">
        <v>24</v>
      </c>
      <c r="M55" s="361">
        <v>12.1</v>
      </c>
      <c r="N55" s="361"/>
      <c r="O55" s="44" t="s">
        <v>1451</v>
      </c>
    </row>
    <row r="56" spans="1:16" ht="20" customHeight="1">
      <c r="A56" s="39" t="s">
        <v>931</v>
      </c>
      <c r="B56" s="39">
        <v>2.5</v>
      </c>
      <c r="C56" s="358">
        <v>7</v>
      </c>
      <c r="D56" s="358"/>
      <c r="E56" s="358">
        <v>0.67</v>
      </c>
      <c r="F56" s="358"/>
      <c r="G56" s="358">
        <v>2.0099999999999998</v>
      </c>
      <c r="H56" s="358"/>
      <c r="I56" s="359">
        <v>0.7</v>
      </c>
      <c r="J56" s="359"/>
      <c r="K56" s="39">
        <f t="shared" si="0"/>
        <v>1.6</v>
      </c>
      <c r="L56" s="48">
        <v>26.8</v>
      </c>
      <c r="M56" s="359">
        <v>7.41</v>
      </c>
      <c r="N56" s="359"/>
      <c r="O56" s="43" t="s">
        <v>1456</v>
      </c>
    </row>
    <row r="57" spans="1:16">
      <c r="P57" s="2" t="s">
        <v>1346</v>
      </c>
    </row>
    <row r="66" spans="1:15" ht="30" customHeight="1">
      <c r="A66" s="12"/>
      <c r="B66" s="13" t="s">
        <v>7</v>
      </c>
      <c r="C66" s="14"/>
      <c r="D66" s="14"/>
      <c r="E66" s="14"/>
      <c r="F66" s="14"/>
      <c r="G66" s="14"/>
      <c r="H66" s="14"/>
      <c r="I66" s="14"/>
      <c r="J66" s="14"/>
      <c r="K66" s="14"/>
      <c r="L66" s="14"/>
      <c r="M66" s="14"/>
      <c r="N66" s="14"/>
      <c r="O66" s="16">
        <v>69</v>
      </c>
    </row>
  </sheetData>
  <mergeCells count="166">
    <mergeCell ref="H1:N1"/>
    <mergeCell ref="A2:O2"/>
    <mergeCell ref="C24:F24"/>
    <mergeCell ref="C25:F25"/>
    <mergeCell ref="C26:D26"/>
    <mergeCell ref="E26:F26"/>
    <mergeCell ref="G26:H26"/>
    <mergeCell ref="I26:J26"/>
    <mergeCell ref="M26:N26"/>
    <mergeCell ref="K24:K25"/>
    <mergeCell ref="L24:L25"/>
    <mergeCell ref="O24:O25"/>
    <mergeCell ref="A24:B25"/>
    <mergeCell ref="G24:H25"/>
    <mergeCell ref="I24:J25"/>
    <mergeCell ref="M24:N25"/>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 ref="C48:D48"/>
    <mergeCell ref="E48:F48"/>
    <mergeCell ref="G48:H48"/>
    <mergeCell ref="I48:J48"/>
    <mergeCell ref="M48:N48"/>
    <mergeCell ref="C49:D49"/>
    <mergeCell ref="E49:F49"/>
    <mergeCell ref="G49:H49"/>
    <mergeCell ref="I49:J49"/>
    <mergeCell ref="M49:N49"/>
    <mergeCell ref="C50:D50"/>
    <mergeCell ref="E50:F50"/>
    <mergeCell ref="G50:H50"/>
    <mergeCell ref="I50:J50"/>
    <mergeCell ref="M50:N50"/>
    <mergeCell ref="C51:D51"/>
    <mergeCell ref="E51:F51"/>
    <mergeCell ref="G51:H51"/>
    <mergeCell ref="I51:J51"/>
    <mergeCell ref="M51:N51"/>
    <mergeCell ref="C52:D52"/>
    <mergeCell ref="E52:F52"/>
    <mergeCell ref="G52:H52"/>
    <mergeCell ref="I52:J52"/>
    <mergeCell ref="M52:N52"/>
    <mergeCell ref="C53:D53"/>
    <mergeCell ref="E53:F53"/>
    <mergeCell ref="G53:H53"/>
    <mergeCell ref="I53:J53"/>
    <mergeCell ref="M53:N53"/>
    <mergeCell ref="C54:D54"/>
    <mergeCell ref="E54:F54"/>
    <mergeCell ref="G54:H54"/>
    <mergeCell ref="I54:J54"/>
    <mergeCell ref="M54:N54"/>
    <mergeCell ref="C55:D55"/>
    <mergeCell ref="E55:F55"/>
    <mergeCell ref="G55:H55"/>
    <mergeCell ref="I55:J55"/>
    <mergeCell ref="M55:N55"/>
    <mergeCell ref="C56:D56"/>
    <mergeCell ref="E56:F56"/>
    <mergeCell ref="G56:H56"/>
    <mergeCell ref="I56:J56"/>
    <mergeCell ref="M56:N56"/>
  </mergeCells>
  <hyperlinks>
    <hyperlink ref="B66" r:id="rId1" tooltip="http://www.Z43-cable.vn" xr:uid="{00000000-0004-0000-4100-000000000000}"/>
  </hyperlinks>
  <pageMargins left="0.47222222222222199" right="0.47222222222222199" top="0.118055555555556" bottom="5.9027777777777797E-2" header="0" footer="0"/>
  <pageSetup paperSize="9" scale="65" orientation="portrait" r:id="rId2"/>
  <colBreaks count="1" manualBreakCount="1">
    <brk id="15" max="80" man="1"/>
  </colBreaks>
  <drawing r:id="rId3"/>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dimension ref="A1:P64"/>
  <sheetViews>
    <sheetView topLeftCell="A54" zoomScale="115" zoomScaleNormal="115" zoomScaleSheetLayoutView="115" workbookViewId="0">
      <selection activeCell="P63" sqref="P63"/>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932</v>
      </c>
      <c r="B1" s="17"/>
      <c r="C1" s="17"/>
      <c r="D1" s="17"/>
      <c r="E1" s="17"/>
      <c r="F1" s="17"/>
      <c r="H1" s="179" t="s">
        <v>1</v>
      </c>
      <c r="I1" s="179"/>
      <c r="J1" s="179"/>
      <c r="K1" s="179"/>
      <c r="L1" s="179"/>
      <c r="M1" s="179"/>
      <c r="N1" s="179"/>
    </row>
    <row r="2" spans="1:15" s="1" customFormat="1" ht="45" customHeight="1">
      <c r="A2" s="364" t="s">
        <v>933</v>
      </c>
      <c r="B2" s="364"/>
      <c r="C2" s="364"/>
      <c r="D2" s="364"/>
      <c r="E2" s="364"/>
      <c r="F2" s="364"/>
      <c r="G2" s="364"/>
      <c r="H2" s="364"/>
      <c r="I2" s="364"/>
      <c r="J2" s="364"/>
      <c r="K2" s="364"/>
      <c r="L2" s="364"/>
      <c r="M2" s="364"/>
      <c r="N2" s="364"/>
      <c r="O2" s="364"/>
    </row>
    <row r="3" spans="1:15" ht="35" customHeight="1">
      <c r="A3" s="30" t="s">
        <v>853</v>
      </c>
      <c r="B3" s="31"/>
      <c r="C3" s="31"/>
      <c r="D3" s="31"/>
      <c r="E3" s="31"/>
      <c r="F3" s="31"/>
      <c r="G3" s="32"/>
      <c r="H3" s="32"/>
      <c r="I3" s="32"/>
      <c r="J3" s="32"/>
      <c r="K3" s="32"/>
      <c r="L3" s="32"/>
      <c r="M3" s="32"/>
      <c r="N3" s="32"/>
      <c r="O3" s="32"/>
    </row>
    <row r="4" spans="1:15" ht="10" customHeight="1">
      <c r="A4" s="22"/>
      <c r="B4" s="22"/>
      <c r="C4" s="22"/>
      <c r="D4" s="22"/>
      <c r="E4" s="22"/>
      <c r="F4" s="22"/>
      <c r="K4"/>
    </row>
    <row r="5" spans="1:15" ht="15">
      <c r="A5" s="4" t="s">
        <v>934</v>
      </c>
      <c r="B5" s="33"/>
      <c r="C5" s="33"/>
      <c r="D5" s="33"/>
      <c r="E5" s="33"/>
      <c r="F5" s="33"/>
    </row>
    <row r="6" spans="1:15">
      <c r="A6" s="2" t="s">
        <v>935</v>
      </c>
      <c r="B6" s="34"/>
      <c r="C6" s="34"/>
      <c r="D6" s="34"/>
      <c r="E6" s="34"/>
      <c r="F6" s="34"/>
    </row>
    <row r="7" spans="1:15">
      <c r="A7" s="2" t="s">
        <v>936</v>
      </c>
      <c r="B7" s="34"/>
      <c r="C7" s="34"/>
      <c r="D7" s="34"/>
      <c r="E7" s="34"/>
      <c r="F7" s="34"/>
    </row>
    <row r="8" spans="1:15">
      <c r="A8" s="2" t="s">
        <v>937</v>
      </c>
      <c r="B8" s="34"/>
      <c r="C8" s="34"/>
      <c r="D8" s="34"/>
      <c r="E8" s="34"/>
      <c r="F8" s="34"/>
    </row>
    <row r="9" spans="1:15">
      <c r="A9" s="2" t="s">
        <v>938</v>
      </c>
      <c r="B9" s="34"/>
      <c r="C9" s="34"/>
      <c r="D9" s="34"/>
      <c r="E9" s="34"/>
      <c r="F9" s="34"/>
    </row>
    <row r="10" spans="1:15">
      <c r="A10" s="2" t="s">
        <v>939</v>
      </c>
    </row>
    <row r="11" spans="1:15" customFormat="1" ht="14.5">
      <c r="A11" s="2" t="s">
        <v>940</v>
      </c>
      <c r="B11" s="2"/>
      <c r="C11" s="2"/>
      <c r="D11" s="2"/>
      <c r="E11" s="2"/>
      <c r="F11" s="2"/>
    </row>
    <row r="12" spans="1:15" customFormat="1" ht="10" customHeight="1">
      <c r="A12" s="2"/>
      <c r="B12" s="2"/>
      <c r="C12" s="2"/>
      <c r="D12" s="2"/>
      <c r="E12" s="2"/>
      <c r="F12" s="2"/>
    </row>
    <row r="13" spans="1:15" s="1" customFormat="1" ht="15.5">
      <c r="A13" s="4" t="s">
        <v>174</v>
      </c>
      <c r="B13" s="4"/>
      <c r="C13" s="4"/>
      <c r="D13" s="4"/>
      <c r="E13" s="4"/>
      <c r="F13" s="4"/>
    </row>
    <row r="14" spans="1:15">
      <c r="A14" s="2" t="s">
        <v>858</v>
      </c>
      <c r="B14" s="34"/>
      <c r="C14" s="34"/>
      <c r="D14" s="34"/>
      <c r="E14" s="34"/>
      <c r="F14" s="34"/>
      <c r="G14" s="35"/>
      <c r="H14" s="35"/>
      <c r="I14" s="35"/>
      <c r="J14" s="35"/>
      <c r="K14" s="35"/>
      <c r="L14" s="35"/>
    </row>
    <row r="15" spans="1:15">
      <c r="A15" s="2" t="s">
        <v>859</v>
      </c>
      <c r="B15" s="34"/>
      <c r="C15" s="34"/>
      <c r="D15" s="34"/>
      <c r="E15" s="34"/>
      <c r="F15" s="34"/>
      <c r="G15" s="35"/>
      <c r="H15" s="35"/>
      <c r="I15" s="35"/>
      <c r="J15" s="35"/>
      <c r="K15" s="35"/>
      <c r="L15" s="35"/>
    </row>
    <row r="16" spans="1:15" ht="10" customHeight="1"/>
    <row r="17" spans="1:15" ht="15">
      <c r="A17" s="4" t="s">
        <v>176</v>
      </c>
      <c r="B17" s="33"/>
      <c r="C17" s="33"/>
      <c r="D17" s="33"/>
      <c r="E17" s="33"/>
      <c r="F17" s="33"/>
    </row>
    <row r="18" spans="1:15">
      <c r="A18" s="36" t="s">
        <v>860</v>
      </c>
      <c r="B18" s="37"/>
      <c r="C18" s="37"/>
      <c r="D18" s="37"/>
      <c r="E18" s="37"/>
      <c r="F18" s="37"/>
    </row>
    <row r="19" spans="1:15">
      <c r="A19" s="36" t="s">
        <v>911</v>
      </c>
      <c r="B19" s="37"/>
      <c r="C19" s="37"/>
      <c r="D19" s="37"/>
      <c r="E19" s="37"/>
      <c r="F19" s="37"/>
    </row>
    <row r="20" spans="1:15">
      <c r="A20" s="36" t="s">
        <v>912</v>
      </c>
      <c r="B20" s="37"/>
      <c r="C20" s="37"/>
      <c r="D20" s="37"/>
      <c r="E20" s="37"/>
      <c r="F20" s="37"/>
    </row>
    <row r="21" spans="1:15">
      <c r="A21" s="36" t="s">
        <v>863</v>
      </c>
      <c r="B21" s="37"/>
      <c r="C21" s="37"/>
      <c r="D21" s="37"/>
      <c r="E21" s="37"/>
      <c r="F21" s="37"/>
    </row>
    <row r="22" spans="1:15" ht="10" customHeight="1"/>
    <row r="23" spans="1:15" ht="15">
      <c r="A23" s="4" t="s">
        <v>182</v>
      </c>
      <c r="B23" s="33"/>
      <c r="C23" s="33"/>
      <c r="D23" s="33"/>
      <c r="E23" s="33"/>
      <c r="F23" s="33"/>
    </row>
    <row r="24" spans="1:15" ht="10" customHeight="1"/>
    <row r="25" spans="1:15" ht="42" customHeight="1">
      <c r="A25" s="193" t="s">
        <v>183</v>
      </c>
      <c r="B25" s="193"/>
      <c r="C25" s="193" t="s">
        <v>184</v>
      </c>
      <c r="D25" s="193"/>
      <c r="E25" s="193"/>
      <c r="F25" s="193"/>
      <c r="G25" s="193" t="s">
        <v>186</v>
      </c>
      <c r="H25" s="193"/>
      <c r="I25" s="193" t="s">
        <v>187</v>
      </c>
      <c r="J25" s="193"/>
      <c r="K25" s="193" t="s">
        <v>188</v>
      </c>
      <c r="L25" s="193" t="s">
        <v>189</v>
      </c>
      <c r="M25" s="193" t="s">
        <v>190</v>
      </c>
      <c r="N25" s="193"/>
      <c r="O25" s="193" t="s">
        <v>191</v>
      </c>
    </row>
    <row r="26" spans="1:15" ht="30" customHeight="1">
      <c r="A26" s="193"/>
      <c r="B26" s="193"/>
      <c r="C26" s="193" t="s">
        <v>240</v>
      </c>
      <c r="D26" s="193"/>
      <c r="E26" s="193"/>
      <c r="F26" s="193"/>
      <c r="G26" s="193"/>
      <c r="H26" s="193"/>
      <c r="I26" s="193"/>
      <c r="J26" s="193"/>
      <c r="K26" s="193"/>
      <c r="L26" s="193"/>
      <c r="M26" s="193"/>
      <c r="N26" s="193"/>
      <c r="O26" s="193"/>
    </row>
    <row r="27" spans="1:15">
      <c r="A27" s="38" t="s">
        <v>192</v>
      </c>
      <c r="B27" s="38" t="s">
        <v>193</v>
      </c>
      <c r="C27" s="193" t="s">
        <v>194</v>
      </c>
      <c r="D27" s="193"/>
      <c r="E27" s="193" t="s">
        <v>196</v>
      </c>
      <c r="F27" s="365"/>
      <c r="G27" s="193" t="s">
        <v>196</v>
      </c>
      <c r="H27" s="193"/>
      <c r="I27" s="193" t="s">
        <v>196</v>
      </c>
      <c r="J27" s="193"/>
      <c r="K27" s="38" t="s">
        <v>196</v>
      </c>
      <c r="L27" s="38" t="s">
        <v>196</v>
      </c>
      <c r="M27" s="193" t="s">
        <v>197</v>
      </c>
      <c r="N27" s="193"/>
      <c r="O27" s="38" t="s">
        <v>198</v>
      </c>
    </row>
    <row r="28" spans="1:15" ht="20" customHeight="1">
      <c r="A28" s="41" t="s">
        <v>941</v>
      </c>
      <c r="B28" s="41">
        <v>0.5</v>
      </c>
      <c r="C28" s="360">
        <v>7</v>
      </c>
      <c r="D28" s="360"/>
      <c r="E28" s="361">
        <v>0.3</v>
      </c>
      <c r="F28" s="361"/>
      <c r="G28" s="360">
        <v>0.9</v>
      </c>
      <c r="H28" s="360"/>
      <c r="I28" s="361">
        <v>0.7</v>
      </c>
      <c r="J28" s="361"/>
      <c r="K28" s="41">
        <v>1.5</v>
      </c>
      <c r="L28" s="47">
        <v>9.8000000000000007</v>
      </c>
      <c r="M28" s="361">
        <v>36</v>
      </c>
      <c r="N28" s="361"/>
      <c r="O28" s="44" t="s">
        <v>1457</v>
      </c>
    </row>
    <row r="29" spans="1:15" ht="20" customHeight="1">
      <c r="A29" s="39" t="s">
        <v>941</v>
      </c>
      <c r="B29" s="39">
        <v>0.75</v>
      </c>
      <c r="C29" s="358">
        <v>7</v>
      </c>
      <c r="D29" s="358"/>
      <c r="E29" s="358">
        <v>0.37</v>
      </c>
      <c r="F29" s="358"/>
      <c r="G29" s="358">
        <v>1.1100000000000001</v>
      </c>
      <c r="H29" s="358"/>
      <c r="I29" s="359">
        <v>0.7</v>
      </c>
      <c r="J29" s="359"/>
      <c r="K29" s="39">
        <v>1.5</v>
      </c>
      <c r="L29" s="48">
        <v>10.199999999999999</v>
      </c>
      <c r="M29" s="359">
        <v>24.5</v>
      </c>
      <c r="N29" s="359"/>
      <c r="O29" s="43" t="s">
        <v>1165</v>
      </c>
    </row>
    <row r="30" spans="1:15" ht="20" customHeight="1">
      <c r="A30" s="41" t="s">
        <v>941</v>
      </c>
      <c r="B30" s="45">
        <v>1</v>
      </c>
      <c r="C30" s="360">
        <v>7</v>
      </c>
      <c r="D30" s="360"/>
      <c r="E30" s="361">
        <v>0.42</v>
      </c>
      <c r="F30" s="361"/>
      <c r="G30" s="360">
        <v>1.26</v>
      </c>
      <c r="H30" s="360"/>
      <c r="I30" s="361">
        <v>0.7</v>
      </c>
      <c r="J30" s="361"/>
      <c r="K30" s="41">
        <v>1.5</v>
      </c>
      <c r="L30" s="47">
        <v>10.6</v>
      </c>
      <c r="M30" s="361">
        <v>18.100000000000001</v>
      </c>
      <c r="N30" s="361"/>
      <c r="O30" s="44" t="s">
        <v>323</v>
      </c>
    </row>
    <row r="31" spans="1:15" ht="20" customHeight="1">
      <c r="A31" s="39" t="s">
        <v>941</v>
      </c>
      <c r="B31" s="39">
        <v>1.5</v>
      </c>
      <c r="C31" s="358">
        <v>7</v>
      </c>
      <c r="D31" s="358"/>
      <c r="E31" s="358">
        <v>0.52</v>
      </c>
      <c r="F31" s="358"/>
      <c r="G31" s="358">
        <v>1.56</v>
      </c>
      <c r="H31" s="358"/>
      <c r="I31" s="359">
        <v>0.7</v>
      </c>
      <c r="J31" s="359"/>
      <c r="K31" s="39">
        <v>1.5</v>
      </c>
      <c r="L31" s="48">
        <v>11.5</v>
      </c>
      <c r="M31" s="359">
        <v>12.1</v>
      </c>
      <c r="N31" s="359"/>
      <c r="O31" s="43" t="s">
        <v>1304</v>
      </c>
    </row>
    <row r="32" spans="1:15" ht="20" customHeight="1">
      <c r="A32" s="41" t="s">
        <v>941</v>
      </c>
      <c r="B32" s="41">
        <v>2.5</v>
      </c>
      <c r="C32" s="360">
        <v>7</v>
      </c>
      <c r="D32" s="360"/>
      <c r="E32" s="361">
        <v>0.67</v>
      </c>
      <c r="F32" s="361"/>
      <c r="G32" s="360">
        <v>2.0099999999999998</v>
      </c>
      <c r="H32" s="360"/>
      <c r="I32" s="361">
        <v>0.7</v>
      </c>
      <c r="J32" s="361"/>
      <c r="K32" s="41">
        <v>1.5</v>
      </c>
      <c r="L32" s="47">
        <v>12.4</v>
      </c>
      <c r="M32" s="361">
        <v>7.41</v>
      </c>
      <c r="N32" s="361"/>
      <c r="O32" s="44" t="s">
        <v>473</v>
      </c>
    </row>
    <row r="33" spans="1:15" ht="20" customHeight="1">
      <c r="A33" s="39" t="s">
        <v>941</v>
      </c>
      <c r="B33" s="46">
        <v>4</v>
      </c>
      <c r="C33" s="358">
        <v>7</v>
      </c>
      <c r="D33" s="358"/>
      <c r="E33" s="358">
        <v>0.85</v>
      </c>
      <c r="F33" s="358"/>
      <c r="G33" s="358">
        <v>2.56</v>
      </c>
      <c r="H33" s="358"/>
      <c r="I33" s="359">
        <v>0.7</v>
      </c>
      <c r="J33" s="359"/>
      <c r="K33" s="39">
        <v>1.5</v>
      </c>
      <c r="L33" s="48">
        <v>13.5</v>
      </c>
      <c r="M33" s="359">
        <v>4.6100000000000003</v>
      </c>
      <c r="N33" s="359"/>
      <c r="O33" s="43" t="s">
        <v>1132</v>
      </c>
    </row>
    <row r="34" spans="1:15" ht="20" customHeight="1">
      <c r="A34" s="41" t="s">
        <v>941</v>
      </c>
      <c r="B34" s="45">
        <v>6</v>
      </c>
      <c r="C34" s="360">
        <v>7</v>
      </c>
      <c r="D34" s="360"/>
      <c r="E34" s="361">
        <v>1.04</v>
      </c>
      <c r="F34" s="361"/>
      <c r="G34" s="360">
        <v>3.12</v>
      </c>
      <c r="H34" s="360"/>
      <c r="I34" s="361">
        <v>0.7</v>
      </c>
      <c r="J34" s="361"/>
      <c r="K34" s="41">
        <v>1.5</v>
      </c>
      <c r="L34" s="47">
        <v>14.7</v>
      </c>
      <c r="M34" s="361">
        <v>3.08</v>
      </c>
      <c r="N34" s="361"/>
      <c r="O34" s="44" t="s">
        <v>1458</v>
      </c>
    </row>
    <row r="35" spans="1:15" ht="20" customHeight="1">
      <c r="A35" s="39" t="s">
        <v>942</v>
      </c>
      <c r="B35" s="39">
        <v>0.5</v>
      </c>
      <c r="C35" s="358">
        <v>7</v>
      </c>
      <c r="D35" s="358"/>
      <c r="E35" s="358">
        <v>0.3</v>
      </c>
      <c r="F35" s="358"/>
      <c r="G35" s="358">
        <v>0.9</v>
      </c>
      <c r="H35" s="358"/>
      <c r="I35" s="359">
        <v>0.7</v>
      </c>
      <c r="J35" s="359"/>
      <c r="K35" s="39">
        <v>1.5</v>
      </c>
      <c r="L35" s="48">
        <v>10.199999999999999</v>
      </c>
      <c r="M35" s="359">
        <v>36</v>
      </c>
      <c r="N35" s="359"/>
      <c r="O35" s="43" t="s">
        <v>1459</v>
      </c>
    </row>
    <row r="36" spans="1:15" ht="20" customHeight="1">
      <c r="A36" s="41" t="s">
        <v>942</v>
      </c>
      <c r="B36" s="41">
        <v>0.75</v>
      </c>
      <c r="C36" s="360">
        <v>7</v>
      </c>
      <c r="D36" s="360"/>
      <c r="E36" s="361">
        <v>0.37</v>
      </c>
      <c r="F36" s="361"/>
      <c r="G36" s="360">
        <v>1.1100000000000001</v>
      </c>
      <c r="H36" s="360"/>
      <c r="I36" s="361">
        <v>0.7</v>
      </c>
      <c r="J36" s="361"/>
      <c r="K36" s="41">
        <v>1.5</v>
      </c>
      <c r="L36" s="47">
        <v>10.6</v>
      </c>
      <c r="M36" s="361">
        <v>24.5</v>
      </c>
      <c r="N36" s="361"/>
      <c r="O36" s="44" t="s">
        <v>1460</v>
      </c>
    </row>
    <row r="37" spans="1:15" ht="20" customHeight="1">
      <c r="A37" s="39" t="s">
        <v>942</v>
      </c>
      <c r="B37" s="46">
        <v>1</v>
      </c>
      <c r="C37" s="358">
        <v>7</v>
      </c>
      <c r="D37" s="358"/>
      <c r="E37" s="358">
        <v>0.42</v>
      </c>
      <c r="F37" s="358"/>
      <c r="G37" s="358">
        <v>1.26</v>
      </c>
      <c r="H37" s="358"/>
      <c r="I37" s="359">
        <v>0.7</v>
      </c>
      <c r="J37" s="359"/>
      <c r="K37" s="39">
        <v>1.5</v>
      </c>
      <c r="L37" s="48">
        <v>11</v>
      </c>
      <c r="M37" s="359">
        <v>18.100000000000001</v>
      </c>
      <c r="N37" s="359"/>
      <c r="O37" s="43" t="s">
        <v>1409</v>
      </c>
    </row>
    <row r="38" spans="1:15" ht="20" customHeight="1">
      <c r="A38" s="41" t="s">
        <v>942</v>
      </c>
      <c r="B38" s="41">
        <v>1.5</v>
      </c>
      <c r="C38" s="360">
        <v>7</v>
      </c>
      <c r="D38" s="360"/>
      <c r="E38" s="361">
        <v>0.52</v>
      </c>
      <c r="F38" s="361"/>
      <c r="G38" s="360">
        <v>1.56</v>
      </c>
      <c r="H38" s="360"/>
      <c r="I38" s="361">
        <v>0.7</v>
      </c>
      <c r="J38" s="361"/>
      <c r="K38" s="41">
        <v>1.5</v>
      </c>
      <c r="L38" s="47">
        <v>11.8</v>
      </c>
      <c r="M38" s="361">
        <v>12.1</v>
      </c>
      <c r="N38" s="361"/>
      <c r="O38" s="44" t="s">
        <v>1317</v>
      </c>
    </row>
    <row r="39" spans="1:15" ht="20" customHeight="1">
      <c r="A39" s="39" t="s">
        <v>942</v>
      </c>
      <c r="B39" s="39">
        <v>2.5</v>
      </c>
      <c r="C39" s="358">
        <v>7</v>
      </c>
      <c r="D39" s="358"/>
      <c r="E39" s="358">
        <v>0.67</v>
      </c>
      <c r="F39" s="358"/>
      <c r="G39" s="358">
        <v>2.0099999999999998</v>
      </c>
      <c r="H39" s="358"/>
      <c r="I39" s="359">
        <v>0.7</v>
      </c>
      <c r="J39" s="359"/>
      <c r="K39" s="39">
        <v>1.5</v>
      </c>
      <c r="L39" s="48">
        <v>13</v>
      </c>
      <c r="M39" s="359">
        <v>7.41</v>
      </c>
      <c r="N39" s="359"/>
      <c r="O39" s="43" t="s">
        <v>1319</v>
      </c>
    </row>
    <row r="40" spans="1:15" ht="20" customHeight="1">
      <c r="A40" s="41" t="s">
        <v>942</v>
      </c>
      <c r="B40" s="45">
        <v>4</v>
      </c>
      <c r="C40" s="360">
        <v>7</v>
      </c>
      <c r="D40" s="360"/>
      <c r="E40" s="361">
        <v>0.85</v>
      </c>
      <c r="F40" s="361"/>
      <c r="G40" s="360">
        <v>2.56</v>
      </c>
      <c r="H40" s="360"/>
      <c r="I40" s="361">
        <v>0.7</v>
      </c>
      <c r="J40" s="361"/>
      <c r="K40" s="41">
        <v>1.5</v>
      </c>
      <c r="L40" s="47">
        <v>14.2</v>
      </c>
      <c r="M40" s="361">
        <v>4.6100000000000003</v>
      </c>
      <c r="N40" s="361"/>
      <c r="O40" s="44" t="s">
        <v>1332</v>
      </c>
    </row>
    <row r="41" spans="1:15" ht="20" customHeight="1">
      <c r="A41" s="39" t="s">
        <v>942</v>
      </c>
      <c r="B41" s="46">
        <v>6</v>
      </c>
      <c r="C41" s="358">
        <v>7</v>
      </c>
      <c r="D41" s="358"/>
      <c r="E41" s="358">
        <v>1.04</v>
      </c>
      <c r="F41" s="358"/>
      <c r="G41" s="358">
        <v>3.12</v>
      </c>
      <c r="H41" s="358"/>
      <c r="I41" s="359">
        <v>0.7</v>
      </c>
      <c r="J41" s="359"/>
      <c r="K41" s="39">
        <v>1.5</v>
      </c>
      <c r="L41" s="48">
        <v>15.4</v>
      </c>
      <c r="M41" s="359">
        <v>3.08</v>
      </c>
      <c r="N41" s="359"/>
      <c r="O41" s="43" t="s">
        <v>1314</v>
      </c>
    </row>
    <row r="42" spans="1:15" ht="20" customHeight="1">
      <c r="A42" s="41" t="s">
        <v>943</v>
      </c>
      <c r="B42" s="41">
        <v>0.5</v>
      </c>
      <c r="C42" s="360">
        <v>7</v>
      </c>
      <c r="D42" s="360"/>
      <c r="E42" s="361">
        <v>0.3</v>
      </c>
      <c r="F42" s="361"/>
      <c r="G42" s="360">
        <v>0.9</v>
      </c>
      <c r="H42" s="360"/>
      <c r="I42" s="361">
        <v>0.7</v>
      </c>
      <c r="J42" s="361"/>
      <c r="K42" s="41">
        <v>1.5</v>
      </c>
      <c r="L42" s="47">
        <v>10.199999999999999</v>
      </c>
      <c r="M42" s="361">
        <v>36</v>
      </c>
      <c r="N42" s="361"/>
      <c r="O42" s="44" t="s">
        <v>323</v>
      </c>
    </row>
    <row r="43" spans="1:15" ht="20" customHeight="1">
      <c r="A43" s="39" t="s">
        <v>943</v>
      </c>
      <c r="B43" s="39">
        <v>0.75</v>
      </c>
      <c r="C43" s="358">
        <v>7</v>
      </c>
      <c r="D43" s="358"/>
      <c r="E43" s="358">
        <v>0.37</v>
      </c>
      <c r="F43" s="358"/>
      <c r="G43" s="358">
        <v>1.1100000000000001</v>
      </c>
      <c r="H43" s="358"/>
      <c r="I43" s="359">
        <v>0.7</v>
      </c>
      <c r="J43" s="359"/>
      <c r="K43" s="39">
        <v>1.5</v>
      </c>
      <c r="L43" s="48">
        <v>11.3</v>
      </c>
      <c r="M43" s="359">
        <v>24.5</v>
      </c>
      <c r="N43" s="359"/>
      <c r="O43" s="43" t="s">
        <v>1304</v>
      </c>
    </row>
    <row r="44" spans="1:15" ht="20" customHeight="1">
      <c r="A44" s="41" t="s">
        <v>943</v>
      </c>
      <c r="B44" s="45">
        <v>1</v>
      </c>
      <c r="C44" s="360">
        <v>7</v>
      </c>
      <c r="D44" s="360"/>
      <c r="E44" s="361">
        <v>0.42</v>
      </c>
      <c r="F44" s="361"/>
      <c r="G44" s="360">
        <v>1.26</v>
      </c>
      <c r="H44" s="360"/>
      <c r="I44" s="361">
        <v>0.7</v>
      </c>
      <c r="J44" s="361"/>
      <c r="K44" s="41">
        <v>1.5</v>
      </c>
      <c r="L44" s="47">
        <v>11.7</v>
      </c>
      <c r="M44" s="361">
        <v>18.100000000000001</v>
      </c>
      <c r="N44" s="361"/>
      <c r="O44" s="44" t="s">
        <v>1410</v>
      </c>
    </row>
    <row r="45" spans="1:15" ht="20" customHeight="1">
      <c r="A45" s="39" t="s">
        <v>943</v>
      </c>
      <c r="B45" s="39">
        <v>1.5</v>
      </c>
      <c r="C45" s="358">
        <v>7</v>
      </c>
      <c r="D45" s="358"/>
      <c r="E45" s="358">
        <v>0.52</v>
      </c>
      <c r="F45" s="358"/>
      <c r="G45" s="358">
        <v>1.56</v>
      </c>
      <c r="H45" s="358"/>
      <c r="I45" s="359">
        <v>0.7</v>
      </c>
      <c r="J45" s="359"/>
      <c r="K45" s="39">
        <v>1.5</v>
      </c>
      <c r="L45" s="48">
        <v>11.8</v>
      </c>
      <c r="M45" s="359">
        <v>12.1</v>
      </c>
      <c r="N45" s="359"/>
      <c r="O45" s="43" t="s">
        <v>1305</v>
      </c>
    </row>
    <row r="46" spans="1:15" ht="20" customHeight="1">
      <c r="A46" s="41" t="s">
        <v>943</v>
      </c>
      <c r="B46" s="41">
        <v>2.5</v>
      </c>
      <c r="C46" s="360">
        <v>7</v>
      </c>
      <c r="D46" s="360"/>
      <c r="E46" s="361">
        <v>0.67</v>
      </c>
      <c r="F46" s="361"/>
      <c r="G46" s="360">
        <v>2.0099999999999998</v>
      </c>
      <c r="H46" s="360"/>
      <c r="I46" s="361">
        <v>0.7</v>
      </c>
      <c r="J46" s="361"/>
      <c r="K46" s="41">
        <v>1.5</v>
      </c>
      <c r="L46" s="47">
        <v>14</v>
      </c>
      <c r="M46" s="361">
        <v>7.41</v>
      </c>
      <c r="N46" s="361"/>
      <c r="O46" s="44" t="s">
        <v>1336</v>
      </c>
    </row>
    <row r="47" spans="1:15" ht="20" customHeight="1">
      <c r="A47" s="39" t="s">
        <v>943</v>
      </c>
      <c r="B47" s="46">
        <v>4</v>
      </c>
      <c r="C47" s="358">
        <v>7</v>
      </c>
      <c r="D47" s="358"/>
      <c r="E47" s="358">
        <v>0.85</v>
      </c>
      <c r="F47" s="358"/>
      <c r="G47" s="358">
        <v>2.56</v>
      </c>
      <c r="H47" s="358"/>
      <c r="I47" s="359">
        <v>0.7</v>
      </c>
      <c r="J47" s="359"/>
      <c r="K47" s="39">
        <v>1.5</v>
      </c>
      <c r="L47" s="48">
        <v>15.3</v>
      </c>
      <c r="M47" s="359">
        <v>4.6100000000000003</v>
      </c>
      <c r="N47" s="359"/>
      <c r="O47" s="43" t="s">
        <v>427</v>
      </c>
    </row>
    <row r="48" spans="1:15" ht="20" customHeight="1">
      <c r="A48" s="41" t="s">
        <v>943</v>
      </c>
      <c r="B48" s="45">
        <v>6</v>
      </c>
      <c r="C48" s="360">
        <v>7</v>
      </c>
      <c r="D48" s="360"/>
      <c r="E48" s="361">
        <v>1.04</v>
      </c>
      <c r="F48" s="361"/>
      <c r="G48" s="360">
        <v>3.12</v>
      </c>
      <c r="H48" s="360"/>
      <c r="I48" s="361">
        <v>0.7</v>
      </c>
      <c r="J48" s="361"/>
      <c r="K48" s="41">
        <v>1.5</v>
      </c>
      <c r="L48" s="47">
        <v>16.600000000000001</v>
      </c>
      <c r="M48" s="361">
        <v>3.08</v>
      </c>
      <c r="N48" s="361"/>
      <c r="O48" s="44" t="s">
        <v>1396</v>
      </c>
    </row>
    <row r="49" spans="1:16" ht="20" customHeight="1">
      <c r="A49" s="39" t="s">
        <v>944</v>
      </c>
      <c r="B49" s="39">
        <v>0.5</v>
      </c>
      <c r="C49" s="358">
        <v>7</v>
      </c>
      <c r="D49" s="358"/>
      <c r="E49" s="358">
        <v>0.3</v>
      </c>
      <c r="F49" s="358"/>
      <c r="G49" s="358">
        <v>0.9</v>
      </c>
      <c r="H49" s="358"/>
      <c r="I49" s="359">
        <v>0.7</v>
      </c>
      <c r="J49" s="359"/>
      <c r="K49" s="39">
        <v>1.5</v>
      </c>
      <c r="L49" s="48">
        <v>11.4</v>
      </c>
      <c r="M49" s="359">
        <v>36</v>
      </c>
      <c r="N49" s="359"/>
      <c r="O49" s="43" t="s">
        <v>1461</v>
      </c>
    </row>
    <row r="50" spans="1:16" ht="20" customHeight="1">
      <c r="A50" s="41" t="s">
        <v>944</v>
      </c>
      <c r="B50" s="41">
        <v>0.75</v>
      </c>
      <c r="C50" s="360">
        <v>7</v>
      </c>
      <c r="D50" s="360"/>
      <c r="E50" s="361">
        <v>0.37</v>
      </c>
      <c r="F50" s="361"/>
      <c r="G50" s="360">
        <v>1.1100000000000001</v>
      </c>
      <c r="H50" s="360"/>
      <c r="I50" s="361">
        <v>0.7</v>
      </c>
      <c r="J50" s="361"/>
      <c r="K50" s="41">
        <v>1.5</v>
      </c>
      <c r="L50" s="47">
        <v>11.7</v>
      </c>
      <c r="M50" s="361">
        <v>24.5</v>
      </c>
      <c r="N50" s="361"/>
      <c r="O50" s="44" t="s">
        <v>326</v>
      </c>
    </row>
    <row r="51" spans="1:16" ht="20" customHeight="1">
      <c r="A51" s="39" t="s">
        <v>944</v>
      </c>
      <c r="B51" s="46">
        <v>1</v>
      </c>
      <c r="C51" s="358">
        <v>7</v>
      </c>
      <c r="D51" s="358"/>
      <c r="E51" s="358">
        <v>0.42</v>
      </c>
      <c r="F51" s="358"/>
      <c r="G51" s="358">
        <v>1.26</v>
      </c>
      <c r="H51" s="358"/>
      <c r="I51" s="359">
        <v>0.7</v>
      </c>
      <c r="J51" s="359"/>
      <c r="K51" s="39">
        <v>1.5</v>
      </c>
      <c r="L51" s="48">
        <v>12.5</v>
      </c>
      <c r="M51" s="359">
        <v>18.100000000000001</v>
      </c>
      <c r="N51" s="359"/>
      <c r="O51" s="43" t="s">
        <v>1462</v>
      </c>
    </row>
    <row r="52" spans="1:16" ht="20" customHeight="1">
      <c r="A52" s="41" t="s">
        <v>944</v>
      </c>
      <c r="B52" s="41">
        <v>1.5</v>
      </c>
      <c r="C52" s="360">
        <v>7</v>
      </c>
      <c r="D52" s="360"/>
      <c r="E52" s="361">
        <v>0.52</v>
      </c>
      <c r="F52" s="361"/>
      <c r="G52" s="360">
        <v>1.56</v>
      </c>
      <c r="H52" s="360"/>
      <c r="I52" s="361">
        <v>0.7</v>
      </c>
      <c r="J52" s="361"/>
      <c r="K52" s="41">
        <v>1.5</v>
      </c>
      <c r="L52" s="47">
        <v>13.7</v>
      </c>
      <c r="M52" s="361">
        <v>12.1</v>
      </c>
      <c r="N52" s="361"/>
      <c r="O52" s="44" t="s">
        <v>1323</v>
      </c>
    </row>
    <row r="53" spans="1:16" ht="20" customHeight="1">
      <c r="A53" s="39" t="s">
        <v>944</v>
      </c>
      <c r="B53" s="39">
        <v>2.5</v>
      </c>
      <c r="C53" s="358">
        <v>7</v>
      </c>
      <c r="D53" s="358"/>
      <c r="E53" s="358">
        <v>0.67</v>
      </c>
      <c r="F53" s="358"/>
      <c r="G53" s="358">
        <v>2.0099999999999998</v>
      </c>
      <c r="H53" s="358"/>
      <c r="I53" s="359">
        <v>0.7</v>
      </c>
      <c r="J53" s="359"/>
      <c r="K53" s="39">
        <v>1.5</v>
      </c>
      <c r="L53" s="48">
        <v>15</v>
      </c>
      <c r="M53" s="359">
        <v>7.41</v>
      </c>
      <c r="N53" s="359"/>
      <c r="O53" s="43" t="s">
        <v>1180</v>
      </c>
    </row>
    <row r="54" spans="1:16" ht="20" customHeight="1">
      <c r="A54" s="41" t="s">
        <v>944</v>
      </c>
      <c r="B54" s="45">
        <v>4</v>
      </c>
      <c r="C54" s="360">
        <v>7</v>
      </c>
      <c r="D54" s="360"/>
      <c r="E54" s="361">
        <v>0.85</v>
      </c>
      <c r="F54" s="361"/>
      <c r="G54" s="360">
        <v>2.56</v>
      </c>
      <c r="H54" s="360"/>
      <c r="I54" s="361">
        <v>0.7</v>
      </c>
      <c r="J54" s="361"/>
      <c r="K54" s="41">
        <v>1.5</v>
      </c>
      <c r="L54" s="47">
        <v>16.399999999999999</v>
      </c>
      <c r="M54" s="361">
        <v>4.6100000000000003</v>
      </c>
      <c r="N54" s="361"/>
      <c r="O54" s="44" t="s">
        <v>1401</v>
      </c>
    </row>
    <row r="55" spans="1:16" ht="20" customHeight="1">
      <c r="A55" s="39" t="s">
        <v>944</v>
      </c>
      <c r="B55" s="46">
        <v>6</v>
      </c>
      <c r="C55" s="358">
        <v>7</v>
      </c>
      <c r="D55" s="358"/>
      <c r="E55" s="358">
        <v>1.04</v>
      </c>
      <c r="F55" s="358"/>
      <c r="G55" s="358">
        <v>3.12</v>
      </c>
      <c r="H55" s="358"/>
      <c r="I55" s="359">
        <v>0.7</v>
      </c>
      <c r="J55" s="359"/>
      <c r="K55" s="39">
        <v>1.5</v>
      </c>
      <c r="L55" s="48">
        <v>18</v>
      </c>
      <c r="M55" s="359">
        <v>3.08</v>
      </c>
      <c r="N55" s="359"/>
      <c r="O55" s="43" t="s">
        <v>429</v>
      </c>
    </row>
    <row r="56" spans="1:16" ht="20" customHeight="1">
      <c r="A56" s="41" t="s">
        <v>945</v>
      </c>
      <c r="B56" s="41">
        <v>0.5</v>
      </c>
      <c r="C56" s="360">
        <v>7</v>
      </c>
      <c r="D56" s="360"/>
      <c r="E56" s="361">
        <v>0.3</v>
      </c>
      <c r="F56" s="361"/>
      <c r="G56" s="360">
        <v>0.9</v>
      </c>
      <c r="H56" s="360"/>
      <c r="I56" s="361">
        <v>0.7</v>
      </c>
      <c r="J56" s="361"/>
      <c r="K56" s="41">
        <v>1.5</v>
      </c>
      <c r="L56" s="47">
        <v>12.1</v>
      </c>
      <c r="M56" s="361">
        <v>36</v>
      </c>
      <c r="N56" s="361"/>
      <c r="O56" s="44" t="s">
        <v>1463</v>
      </c>
    </row>
    <row r="57" spans="1:16" ht="20" customHeight="1">
      <c r="A57" s="39" t="s">
        <v>945</v>
      </c>
      <c r="B57" s="39">
        <v>0.75</v>
      </c>
      <c r="C57" s="358">
        <v>7</v>
      </c>
      <c r="D57" s="358"/>
      <c r="E57" s="358">
        <v>0.37</v>
      </c>
      <c r="F57" s="358"/>
      <c r="G57" s="358">
        <v>1.1100000000000001</v>
      </c>
      <c r="H57" s="358"/>
      <c r="I57" s="359">
        <v>0.7</v>
      </c>
      <c r="J57" s="359"/>
      <c r="K57" s="39">
        <v>1.5</v>
      </c>
      <c r="L57" s="48">
        <v>12.7</v>
      </c>
      <c r="M57" s="359">
        <v>24.5</v>
      </c>
      <c r="N57" s="359"/>
      <c r="O57" s="43" t="s">
        <v>1308</v>
      </c>
    </row>
    <row r="58" spans="1:16" ht="20" customHeight="1">
      <c r="A58" s="41" t="s">
        <v>945</v>
      </c>
      <c r="B58" s="45">
        <v>1</v>
      </c>
      <c r="C58" s="360">
        <v>7</v>
      </c>
      <c r="D58" s="360"/>
      <c r="E58" s="361">
        <v>0.42</v>
      </c>
      <c r="F58" s="361"/>
      <c r="G58" s="360">
        <v>1.26</v>
      </c>
      <c r="H58" s="360"/>
      <c r="I58" s="361">
        <v>0.7</v>
      </c>
      <c r="J58" s="361"/>
      <c r="K58" s="41">
        <v>1.5</v>
      </c>
      <c r="L58" s="47">
        <v>13.3</v>
      </c>
      <c r="M58" s="361">
        <v>18.100000000000001</v>
      </c>
      <c r="N58" s="361"/>
      <c r="O58" s="44" t="s">
        <v>1066</v>
      </c>
    </row>
    <row r="59" spans="1:16" ht="20" customHeight="1">
      <c r="A59" s="39" t="s">
        <v>945</v>
      </c>
      <c r="B59" s="39">
        <v>1.5</v>
      </c>
      <c r="C59" s="358">
        <v>7</v>
      </c>
      <c r="D59" s="358"/>
      <c r="E59" s="358">
        <v>0.52</v>
      </c>
      <c r="F59" s="358"/>
      <c r="G59" s="358">
        <v>1.56</v>
      </c>
      <c r="H59" s="358"/>
      <c r="I59" s="359">
        <v>0.7</v>
      </c>
      <c r="J59" s="359"/>
      <c r="K59" s="39">
        <v>1.5</v>
      </c>
      <c r="L59" s="48">
        <v>14.7</v>
      </c>
      <c r="M59" s="359">
        <v>12.1</v>
      </c>
      <c r="N59" s="359"/>
      <c r="O59" s="43" t="s">
        <v>1464</v>
      </c>
    </row>
    <row r="60" spans="1:16" ht="20" customHeight="1">
      <c r="A60" s="41" t="s">
        <v>945</v>
      </c>
      <c r="B60" s="41">
        <v>2.5</v>
      </c>
      <c r="C60" s="360">
        <v>7</v>
      </c>
      <c r="D60" s="360"/>
      <c r="E60" s="361">
        <v>0.67</v>
      </c>
      <c r="F60" s="361"/>
      <c r="G60" s="360">
        <v>2.0099999999999998</v>
      </c>
      <c r="H60" s="360"/>
      <c r="I60" s="361">
        <v>0.7</v>
      </c>
      <c r="J60" s="361"/>
      <c r="K60" s="41">
        <v>1.5</v>
      </c>
      <c r="L60" s="47">
        <v>16</v>
      </c>
      <c r="M60" s="361">
        <v>7.41</v>
      </c>
      <c r="N60" s="361"/>
      <c r="O60" s="44" t="s">
        <v>1465</v>
      </c>
    </row>
    <row r="61" spans="1:16" ht="20" customHeight="1">
      <c r="A61" s="39" t="s">
        <v>945</v>
      </c>
      <c r="B61" s="46">
        <v>4</v>
      </c>
      <c r="C61" s="358">
        <v>7</v>
      </c>
      <c r="D61" s="358"/>
      <c r="E61" s="358">
        <v>0.85</v>
      </c>
      <c r="F61" s="358"/>
      <c r="G61" s="358">
        <v>2.56</v>
      </c>
      <c r="H61" s="358"/>
      <c r="I61" s="359">
        <v>0.7</v>
      </c>
      <c r="J61" s="359"/>
      <c r="K61" s="39">
        <v>1.5</v>
      </c>
      <c r="L61" s="48">
        <v>17.7</v>
      </c>
      <c r="M61" s="359">
        <v>4.6100000000000003</v>
      </c>
      <c r="N61" s="359"/>
      <c r="O61" s="43" t="s">
        <v>791</v>
      </c>
    </row>
    <row r="62" spans="1:16" ht="20" customHeight="1">
      <c r="A62" s="41" t="s">
        <v>945</v>
      </c>
      <c r="B62" s="45">
        <v>6</v>
      </c>
      <c r="C62" s="360">
        <v>7</v>
      </c>
      <c r="D62" s="360"/>
      <c r="E62" s="361">
        <v>1.04</v>
      </c>
      <c r="F62" s="361"/>
      <c r="G62" s="360">
        <v>3.12</v>
      </c>
      <c r="H62" s="360"/>
      <c r="I62" s="361">
        <v>0.7</v>
      </c>
      <c r="J62" s="361"/>
      <c r="K62" s="41">
        <v>1.5</v>
      </c>
      <c r="L62" s="47">
        <v>19.399999999999999</v>
      </c>
      <c r="M62" s="361">
        <v>3.08</v>
      </c>
      <c r="N62" s="361"/>
      <c r="O62" s="44" t="s">
        <v>1466</v>
      </c>
      <c r="P62" s="2" t="s">
        <v>1346</v>
      </c>
    </row>
    <row r="64" spans="1:16" ht="30" customHeight="1">
      <c r="A64" s="12"/>
      <c r="B64" s="13" t="s">
        <v>7</v>
      </c>
      <c r="C64" s="14"/>
      <c r="D64" s="14"/>
      <c r="E64" s="14"/>
      <c r="F64" s="14"/>
      <c r="G64" s="14"/>
      <c r="H64" s="14"/>
      <c r="I64" s="14"/>
      <c r="J64" s="14"/>
      <c r="K64" s="14"/>
      <c r="L64" s="14"/>
      <c r="M64" s="14"/>
      <c r="N64" s="14"/>
      <c r="O64" s="16">
        <v>70</v>
      </c>
    </row>
  </sheetData>
  <mergeCells count="191">
    <mergeCell ref="H1:N1"/>
    <mergeCell ref="A2:O2"/>
    <mergeCell ref="C25:F25"/>
    <mergeCell ref="C26:F26"/>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 ref="C48:D48"/>
    <mergeCell ref="E48:F48"/>
    <mergeCell ref="G48:H48"/>
    <mergeCell ref="I48:J48"/>
    <mergeCell ref="M48:N48"/>
    <mergeCell ref="C49:D49"/>
    <mergeCell ref="E49:F49"/>
    <mergeCell ref="G49:H49"/>
    <mergeCell ref="I49:J49"/>
    <mergeCell ref="M49:N49"/>
    <mergeCell ref="C50:D50"/>
    <mergeCell ref="E50:F50"/>
    <mergeCell ref="G50:H50"/>
    <mergeCell ref="I50:J50"/>
    <mergeCell ref="M50:N50"/>
    <mergeCell ref="C51:D51"/>
    <mergeCell ref="E51:F51"/>
    <mergeCell ref="G51:H51"/>
    <mergeCell ref="I51:J51"/>
    <mergeCell ref="M51:N51"/>
    <mergeCell ref="C52:D52"/>
    <mergeCell ref="E52:F52"/>
    <mergeCell ref="G52:H52"/>
    <mergeCell ref="I52:J52"/>
    <mergeCell ref="M52:N52"/>
    <mergeCell ref="C53:D53"/>
    <mergeCell ref="E53:F53"/>
    <mergeCell ref="G53:H53"/>
    <mergeCell ref="I53:J53"/>
    <mergeCell ref="M53:N53"/>
    <mergeCell ref="C54:D54"/>
    <mergeCell ref="E54:F54"/>
    <mergeCell ref="G54:H54"/>
    <mergeCell ref="I54:J54"/>
    <mergeCell ref="M54:N54"/>
    <mergeCell ref="C55:D55"/>
    <mergeCell ref="E55:F55"/>
    <mergeCell ref="G55:H55"/>
    <mergeCell ref="I55:J55"/>
    <mergeCell ref="M55:N55"/>
    <mergeCell ref="G58:H58"/>
    <mergeCell ref="I58:J58"/>
    <mergeCell ref="M58:N58"/>
    <mergeCell ref="C59:D59"/>
    <mergeCell ref="E59:F59"/>
    <mergeCell ref="G59:H59"/>
    <mergeCell ref="I59:J59"/>
    <mergeCell ref="M59:N59"/>
    <mergeCell ref="C56:D56"/>
    <mergeCell ref="E56:F56"/>
    <mergeCell ref="G56:H56"/>
    <mergeCell ref="I56:J56"/>
    <mergeCell ref="M56:N56"/>
    <mergeCell ref="C57:D57"/>
    <mergeCell ref="E57:F57"/>
    <mergeCell ref="G57:H57"/>
    <mergeCell ref="I57:J57"/>
    <mergeCell ref="M57:N57"/>
    <mergeCell ref="C62:D62"/>
    <mergeCell ref="E62:F62"/>
    <mergeCell ref="G62:H62"/>
    <mergeCell ref="I62:J62"/>
    <mergeCell ref="M62:N62"/>
    <mergeCell ref="K25:K26"/>
    <mergeCell ref="L25:L26"/>
    <mergeCell ref="O25:O26"/>
    <mergeCell ref="A25:B26"/>
    <mergeCell ref="G25:H26"/>
    <mergeCell ref="I25:J26"/>
    <mergeCell ref="M25:N26"/>
    <mergeCell ref="C60:D60"/>
    <mergeCell ref="E60:F60"/>
    <mergeCell ref="G60:H60"/>
    <mergeCell ref="I60:J60"/>
    <mergeCell ref="M60:N60"/>
    <mergeCell ref="C61:D61"/>
    <mergeCell ref="E61:F61"/>
    <mergeCell ref="G61:H61"/>
    <mergeCell ref="I61:J61"/>
    <mergeCell ref="M61:N61"/>
    <mergeCell ref="C58:D58"/>
    <mergeCell ref="E58:F58"/>
  </mergeCells>
  <hyperlinks>
    <hyperlink ref="B64" r:id="rId1" tooltip="http://www.Z43-cable.vn" xr:uid="{00000000-0004-0000-4200-000000000000}"/>
  </hyperlinks>
  <pageMargins left="0.47222222222222199" right="0.47222222222222199" top="0.118055555555556" bottom="5.9027777777777797E-2" header="0" footer="0"/>
  <pageSetup paperSize="9" scale="65" orientation="portrait" r:id="rId2"/>
  <colBreaks count="1" manualBreakCount="1">
    <brk id="15" max="82" man="1"/>
  </colBreaks>
  <drawing r:id="rId3"/>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dimension ref="A1:P69"/>
  <sheetViews>
    <sheetView topLeftCell="A57" zoomScale="115" zoomScaleNormal="115" zoomScaleSheetLayoutView="130" workbookViewId="0">
      <selection activeCell="L66" sqref="L66"/>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932</v>
      </c>
      <c r="B1" s="17"/>
      <c r="C1" s="17"/>
      <c r="D1" s="17"/>
      <c r="E1" s="17"/>
      <c r="F1" s="17"/>
      <c r="H1" s="179" t="s">
        <v>1</v>
      </c>
      <c r="I1" s="179"/>
      <c r="J1" s="179"/>
      <c r="K1" s="179"/>
      <c r="L1" s="179"/>
      <c r="M1" s="179"/>
      <c r="N1" s="179"/>
    </row>
    <row r="2" spans="1:15" s="1" customFormat="1" ht="45" customHeight="1">
      <c r="A2" s="364" t="s">
        <v>933</v>
      </c>
      <c r="B2" s="364"/>
      <c r="C2" s="364"/>
      <c r="D2" s="364"/>
      <c r="E2" s="364"/>
      <c r="F2" s="364"/>
      <c r="G2" s="364"/>
      <c r="H2" s="364"/>
      <c r="I2" s="364"/>
      <c r="J2" s="364"/>
      <c r="K2" s="364"/>
      <c r="L2" s="364"/>
      <c r="M2" s="364"/>
      <c r="N2" s="364"/>
      <c r="O2" s="364"/>
    </row>
    <row r="3" spans="1:15" ht="35" customHeight="1">
      <c r="A3" s="30" t="s">
        <v>853</v>
      </c>
      <c r="B3" s="31"/>
      <c r="C3" s="31"/>
      <c r="D3" s="31"/>
      <c r="E3" s="31"/>
      <c r="F3" s="31"/>
      <c r="G3" s="32"/>
      <c r="H3" s="32"/>
      <c r="I3" s="32"/>
      <c r="J3" s="32"/>
      <c r="K3" s="32"/>
      <c r="L3" s="32"/>
      <c r="M3" s="32"/>
      <c r="N3" s="32"/>
      <c r="O3" s="32"/>
    </row>
    <row r="4" spans="1:15" ht="10" customHeight="1">
      <c r="A4" s="22"/>
      <c r="B4" s="22"/>
      <c r="C4" s="22"/>
      <c r="D4" s="22"/>
      <c r="E4" s="22"/>
      <c r="F4" s="22"/>
    </row>
    <row r="5" spans="1:15" ht="15">
      <c r="A5" s="4" t="s">
        <v>934</v>
      </c>
      <c r="B5" s="33"/>
      <c r="C5" s="33"/>
      <c r="D5" s="33"/>
      <c r="E5" s="33"/>
      <c r="F5" s="33"/>
    </row>
    <row r="6" spans="1:15">
      <c r="A6" s="2" t="s">
        <v>935</v>
      </c>
      <c r="B6" s="34"/>
      <c r="C6" s="34"/>
      <c r="D6" s="34"/>
      <c r="E6" s="34"/>
      <c r="F6" s="34"/>
    </row>
    <row r="7" spans="1:15">
      <c r="A7" s="2" t="s">
        <v>936</v>
      </c>
      <c r="B7" s="34"/>
      <c r="C7" s="34"/>
      <c r="D7" s="34"/>
      <c r="E7" s="34"/>
      <c r="F7" s="34"/>
    </row>
    <row r="8" spans="1:15">
      <c r="A8" s="2" t="s">
        <v>937</v>
      </c>
      <c r="B8" s="34"/>
      <c r="C8" s="34"/>
      <c r="D8" s="34"/>
      <c r="E8" s="34"/>
      <c r="F8" s="34"/>
    </row>
    <row r="9" spans="1:15">
      <c r="A9" s="2" t="s">
        <v>938</v>
      </c>
      <c r="B9" s="34"/>
      <c r="C9" s="34"/>
      <c r="D9" s="34"/>
      <c r="E9" s="34"/>
      <c r="F9" s="34"/>
    </row>
    <row r="10" spans="1:15">
      <c r="A10" s="2" t="s">
        <v>939</v>
      </c>
    </row>
    <row r="11" spans="1:15" customFormat="1" ht="14.5">
      <c r="A11" s="2" t="s">
        <v>940</v>
      </c>
      <c r="B11" s="2"/>
      <c r="C11" s="2"/>
      <c r="D11" s="2"/>
      <c r="E11" s="2"/>
      <c r="F11" s="2"/>
    </row>
    <row r="12" spans="1:15" customFormat="1" ht="10" customHeight="1">
      <c r="A12" s="2"/>
      <c r="B12" s="2"/>
      <c r="C12" s="2"/>
      <c r="D12" s="2"/>
      <c r="E12" s="2"/>
      <c r="F12" s="2"/>
    </row>
    <row r="13" spans="1:15" s="1" customFormat="1" ht="15.5">
      <c r="A13" s="4" t="s">
        <v>174</v>
      </c>
      <c r="B13" s="4"/>
      <c r="C13" s="4"/>
      <c r="D13" s="4"/>
      <c r="E13" s="4"/>
      <c r="F13" s="4"/>
    </row>
    <row r="14" spans="1:15">
      <c r="A14" s="2" t="s">
        <v>858</v>
      </c>
      <c r="B14" s="34"/>
      <c r="C14" s="34"/>
      <c r="D14" s="34"/>
      <c r="E14" s="34"/>
      <c r="F14" s="34"/>
      <c r="G14" s="35"/>
      <c r="H14" s="35"/>
      <c r="I14" s="35"/>
      <c r="J14" s="35"/>
      <c r="K14" s="35"/>
      <c r="L14" s="35"/>
    </row>
    <row r="15" spans="1:15">
      <c r="A15" s="2" t="s">
        <v>859</v>
      </c>
      <c r="B15" s="34"/>
      <c r="C15" s="34"/>
      <c r="D15" s="34"/>
      <c r="E15" s="34"/>
      <c r="F15" s="34"/>
      <c r="G15" s="35"/>
      <c r="H15" s="35"/>
      <c r="I15" s="35"/>
      <c r="J15" s="35"/>
      <c r="K15" s="35"/>
      <c r="L15" s="35"/>
    </row>
    <row r="16" spans="1:15" ht="10" customHeight="1"/>
    <row r="17" spans="1:15" ht="15">
      <c r="A17" s="4" t="s">
        <v>176</v>
      </c>
      <c r="B17" s="33"/>
      <c r="C17" s="33"/>
      <c r="D17" s="33"/>
      <c r="E17" s="33"/>
      <c r="F17" s="33"/>
    </row>
    <row r="18" spans="1:15">
      <c r="A18" s="36" t="s">
        <v>860</v>
      </c>
      <c r="B18" s="37"/>
      <c r="C18" s="37"/>
      <c r="D18" s="37"/>
      <c r="E18" s="37"/>
      <c r="F18" s="37"/>
    </row>
    <row r="19" spans="1:15">
      <c r="A19" s="36" t="s">
        <v>911</v>
      </c>
      <c r="B19" s="37"/>
      <c r="C19" s="37"/>
      <c r="D19" s="37"/>
      <c r="E19" s="37"/>
      <c r="F19" s="37"/>
    </row>
    <row r="20" spans="1:15">
      <c r="A20" s="36" t="s">
        <v>912</v>
      </c>
      <c r="B20" s="37"/>
      <c r="C20" s="37"/>
      <c r="D20" s="37"/>
      <c r="E20" s="37"/>
      <c r="F20" s="37"/>
    </row>
    <row r="21" spans="1:15">
      <c r="A21" s="36" t="s">
        <v>863</v>
      </c>
      <c r="B21" s="37"/>
      <c r="C21" s="37"/>
      <c r="D21" s="37"/>
      <c r="E21" s="37"/>
      <c r="F21" s="37"/>
    </row>
    <row r="22" spans="1:15" ht="10" customHeight="1"/>
    <row r="23" spans="1:15" ht="15">
      <c r="A23" s="4" t="s">
        <v>182</v>
      </c>
      <c r="B23" s="33"/>
      <c r="C23" s="33"/>
      <c r="D23" s="33"/>
      <c r="E23" s="33"/>
      <c r="F23" s="33"/>
    </row>
    <row r="24" spans="1:15" ht="10" customHeight="1"/>
    <row r="25" spans="1:15" ht="42" customHeight="1">
      <c r="A25" s="193" t="s">
        <v>183</v>
      </c>
      <c r="B25" s="193"/>
      <c r="C25" s="193" t="s">
        <v>184</v>
      </c>
      <c r="D25" s="193"/>
      <c r="E25" s="193"/>
      <c r="F25" s="193"/>
      <c r="G25" s="193" t="s">
        <v>186</v>
      </c>
      <c r="H25" s="193"/>
      <c r="I25" s="193" t="s">
        <v>187</v>
      </c>
      <c r="J25" s="193"/>
      <c r="K25" s="193" t="s">
        <v>188</v>
      </c>
      <c r="L25" s="193" t="s">
        <v>189</v>
      </c>
      <c r="M25" s="193" t="s">
        <v>190</v>
      </c>
      <c r="N25" s="193"/>
      <c r="O25" s="193" t="s">
        <v>191</v>
      </c>
    </row>
    <row r="26" spans="1:15" ht="30" customHeight="1">
      <c r="A26" s="193"/>
      <c r="B26" s="193"/>
      <c r="C26" s="193" t="s">
        <v>240</v>
      </c>
      <c r="D26" s="193"/>
      <c r="E26" s="193"/>
      <c r="F26" s="193"/>
      <c r="G26" s="193"/>
      <c r="H26" s="193"/>
      <c r="I26" s="193"/>
      <c r="J26" s="193"/>
      <c r="K26" s="193"/>
      <c r="L26" s="193"/>
      <c r="M26" s="193"/>
      <c r="N26" s="193"/>
      <c r="O26" s="193"/>
    </row>
    <row r="27" spans="1:15">
      <c r="A27" s="38" t="s">
        <v>192</v>
      </c>
      <c r="B27" s="38" t="s">
        <v>193</v>
      </c>
      <c r="C27" s="193" t="s">
        <v>194</v>
      </c>
      <c r="D27" s="193"/>
      <c r="E27" s="193" t="s">
        <v>196</v>
      </c>
      <c r="F27" s="365"/>
      <c r="G27" s="193" t="s">
        <v>196</v>
      </c>
      <c r="H27" s="193"/>
      <c r="I27" s="193" t="s">
        <v>196</v>
      </c>
      <c r="J27" s="193"/>
      <c r="K27" s="38" t="s">
        <v>196</v>
      </c>
      <c r="L27" s="38" t="s">
        <v>196</v>
      </c>
      <c r="M27" s="193" t="s">
        <v>197</v>
      </c>
      <c r="N27" s="193"/>
      <c r="O27" s="38" t="s">
        <v>198</v>
      </c>
    </row>
    <row r="28" spans="1:15" ht="19" customHeight="1">
      <c r="A28" s="41" t="s">
        <v>946</v>
      </c>
      <c r="B28" s="45">
        <v>0.5</v>
      </c>
      <c r="C28" s="360">
        <v>7</v>
      </c>
      <c r="D28" s="360"/>
      <c r="E28" s="360">
        <v>0.3</v>
      </c>
      <c r="F28" s="360"/>
      <c r="G28" s="360">
        <v>0.9</v>
      </c>
      <c r="H28" s="360"/>
      <c r="I28" s="361">
        <v>0.7</v>
      </c>
      <c r="J28" s="361"/>
      <c r="K28" s="41">
        <v>1.5</v>
      </c>
      <c r="L28" s="47">
        <v>12.1</v>
      </c>
      <c r="M28" s="361">
        <v>36</v>
      </c>
      <c r="N28" s="361"/>
      <c r="O28" s="44" t="s">
        <v>287</v>
      </c>
    </row>
    <row r="29" spans="1:15" ht="19" customHeight="1">
      <c r="A29" s="39" t="s">
        <v>946</v>
      </c>
      <c r="B29" s="39">
        <v>0.75</v>
      </c>
      <c r="C29" s="358">
        <v>7</v>
      </c>
      <c r="D29" s="358"/>
      <c r="E29" s="358">
        <v>0.37</v>
      </c>
      <c r="F29" s="358"/>
      <c r="G29" s="358">
        <v>1.1100000000000001</v>
      </c>
      <c r="H29" s="358"/>
      <c r="I29" s="359">
        <v>0.7</v>
      </c>
      <c r="J29" s="359"/>
      <c r="K29" s="39">
        <v>1.5</v>
      </c>
      <c r="L29" s="48">
        <v>12.6</v>
      </c>
      <c r="M29" s="359">
        <v>24.5</v>
      </c>
      <c r="N29" s="359"/>
      <c r="O29" s="43" t="s">
        <v>1467</v>
      </c>
    </row>
    <row r="30" spans="1:15" ht="19" customHeight="1">
      <c r="A30" s="41" t="s">
        <v>946</v>
      </c>
      <c r="B30" s="45">
        <v>1</v>
      </c>
      <c r="C30" s="360">
        <v>7</v>
      </c>
      <c r="D30" s="360"/>
      <c r="E30" s="360">
        <v>0.42</v>
      </c>
      <c r="F30" s="360"/>
      <c r="G30" s="360">
        <v>1.26</v>
      </c>
      <c r="H30" s="360"/>
      <c r="I30" s="361">
        <v>0.7</v>
      </c>
      <c r="J30" s="361"/>
      <c r="K30" s="41">
        <v>1.5</v>
      </c>
      <c r="L30" s="47">
        <v>13.3</v>
      </c>
      <c r="M30" s="361">
        <v>18.100000000000001</v>
      </c>
      <c r="N30" s="361"/>
      <c r="O30" s="44" t="s">
        <v>1462</v>
      </c>
    </row>
    <row r="31" spans="1:15" ht="19" customHeight="1">
      <c r="A31" s="39" t="s">
        <v>946</v>
      </c>
      <c r="B31" s="39">
        <v>1.5</v>
      </c>
      <c r="C31" s="358">
        <v>7</v>
      </c>
      <c r="D31" s="358"/>
      <c r="E31" s="358">
        <v>0.52</v>
      </c>
      <c r="F31" s="358"/>
      <c r="G31" s="358">
        <v>1.56</v>
      </c>
      <c r="H31" s="358"/>
      <c r="I31" s="359">
        <v>0.7</v>
      </c>
      <c r="J31" s="359"/>
      <c r="K31" s="39">
        <v>1.5</v>
      </c>
      <c r="L31" s="48">
        <v>14.7</v>
      </c>
      <c r="M31" s="359">
        <v>12.1</v>
      </c>
      <c r="N31" s="359"/>
      <c r="O31" s="43" t="s">
        <v>1077</v>
      </c>
    </row>
    <row r="32" spans="1:15" ht="19" customHeight="1">
      <c r="A32" s="41" t="s">
        <v>946</v>
      </c>
      <c r="B32" s="41">
        <v>2.5</v>
      </c>
      <c r="C32" s="360">
        <v>7</v>
      </c>
      <c r="D32" s="360"/>
      <c r="E32" s="360">
        <v>0.67</v>
      </c>
      <c r="F32" s="360"/>
      <c r="G32" s="360">
        <v>2.0099999999999998</v>
      </c>
      <c r="H32" s="360"/>
      <c r="I32" s="361">
        <v>0.7</v>
      </c>
      <c r="J32" s="361"/>
      <c r="K32" s="41">
        <v>1.5</v>
      </c>
      <c r="L32" s="47">
        <v>16</v>
      </c>
      <c r="M32" s="361">
        <v>7.41</v>
      </c>
      <c r="N32" s="361"/>
      <c r="O32" s="44" t="s">
        <v>1468</v>
      </c>
    </row>
    <row r="33" spans="1:15" ht="19" customHeight="1">
      <c r="A33" s="39" t="s">
        <v>946</v>
      </c>
      <c r="B33" s="46">
        <v>4</v>
      </c>
      <c r="C33" s="358">
        <v>7</v>
      </c>
      <c r="D33" s="358"/>
      <c r="E33" s="358">
        <v>0.85</v>
      </c>
      <c r="F33" s="358"/>
      <c r="G33" s="358">
        <v>2.56</v>
      </c>
      <c r="H33" s="358"/>
      <c r="I33" s="359">
        <v>0.7</v>
      </c>
      <c r="J33" s="359"/>
      <c r="K33" s="39">
        <v>1.5</v>
      </c>
      <c r="L33" s="48">
        <v>17.7</v>
      </c>
      <c r="M33" s="359">
        <v>4.6100000000000003</v>
      </c>
      <c r="N33" s="359"/>
      <c r="O33" s="43" t="s">
        <v>1469</v>
      </c>
    </row>
    <row r="34" spans="1:15" ht="19" customHeight="1">
      <c r="A34" s="41" t="s">
        <v>946</v>
      </c>
      <c r="B34" s="45">
        <v>6</v>
      </c>
      <c r="C34" s="360">
        <v>7</v>
      </c>
      <c r="D34" s="360"/>
      <c r="E34" s="360">
        <v>1.04</v>
      </c>
      <c r="F34" s="360"/>
      <c r="G34" s="360">
        <v>3.12</v>
      </c>
      <c r="H34" s="360"/>
      <c r="I34" s="361">
        <v>0.7</v>
      </c>
      <c r="J34" s="361"/>
      <c r="K34" s="41">
        <v>1.5</v>
      </c>
      <c r="L34" s="47">
        <v>19.399999999999999</v>
      </c>
      <c r="M34" s="361">
        <v>3.08</v>
      </c>
      <c r="N34" s="361"/>
      <c r="O34" s="44" t="s">
        <v>1470</v>
      </c>
    </row>
    <row r="35" spans="1:15" ht="19" customHeight="1">
      <c r="A35" s="39" t="s">
        <v>947</v>
      </c>
      <c r="B35" s="39">
        <v>0.5</v>
      </c>
      <c r="C35" s="358">
        <v>7</v>
      </c>
      <c r="D35" s="358"/>
      <c r="E35" s="358">
        <v>0.3</v>
      </c>
      <c r="F35" s="358"/>
      <c r="G35" s="358">
        <v>0.9</v>
      </c>
      <c r="H35" s="358"/>
      <c r="I35" s="359">
        <v>0.7</v>
      </c>
      <c r="J35" s="359"/>
      <c r="K35" s="39">
        <v>1.5</v>
      </c>
      <c r="L35" s="48">
        <v>13.3</v>
      </c>
      <c r="M35" s="359">
        <v>36</v>
      </c>
      <c r="N35" s="359"/>
      <c r="O35" s="43" t="s">
        <v>1311</v>
      </c>
    </row>
    <row r="36" spans="1:15" ht="19" customHeight="1">
      <c r="A36" s="41" t="s">
        <v>947</v>
      </c>
      <c r="B36" s="41">
        <v>0.75</v>
      </c>
      <c r="C36" s="360">
        <v>7</v>
      </c>
      <c r="D36" s="360"/>
      <c r="E36" s="360">
        <v>0.37</v>
      </c>
      <c r="F36" s="360"/>
      <c r="G36" s="360">
        <v>1.1100000000000001</v>
      </c>
      <c r="H36" s="360"/>
      <c r="I36" s="361">
        <v>0.7</v>
      </c>
      <c r="J36" s="361"/>
      <c r="K36" s="41">
        <v>1.5</v>
      </c>
      <c r="L36" s="47">
        <v>14</v>
      </c>
      <c r="M36" s="361">
        <v>24.5</v>
      </c>
      <c r="N36" s="361"/>
      <c r="O36" s="44" t="s">
        <v>1312</v>
      </c>
    </row>
    <row r="37" spans="1:15" ht="19" customHeight="1">
      <c r="A37" s="39" t="s">
        <v>947</v>
      </c>
      <c r="B37" s="46">
        <v>1</v>
      </c>
      <c r="C37" s="358">
        <v>7</v>
      </c>
      <c r="D37" s="358"/>
      <c r="E37" s="358">
        <v>0.42</v>
      </c>
      <c r="F37" s="358"/>
      <c r="G37" s="358">
        <v>1.26</v>
      </c>
      <c r="H37" s="358"/>
      <c r="I37" s="359">
        <v>0.7</v>
      </c>
      <c r="J37" s="359"/>
      <c r="K37" s="39">
        <v>1.5</v>
      </c>
      <c r="L37" s="48">
        <v>14.6</v>
      </c>
      <c r="M37" s="359">
        <v>18.100000000000001</v>
      </c>
      <c r="N37" s="359"/>
      <c r="O37" s="43" t="s">
        <v>482</v>
      </c>
    </row>
    <row r="38" spans="1:15" ht="19" customHeight="1">
      <c r="A38" s="41" t="s">
        <v>947</v>
      </c>
      <c r="B38" s="41">
        <v>1.5</v>
      </c>
      <c r="C38" s="360">
        <v>7</v>
      </c>
      <c r="D38" s="360"/>
      <c r="E38" s="360">
        <v>0.52</v>
      </c>
      <c r="F38" s="360"/>
      <c r="G38" s="360">
        <v>1.56</v>
      </c>
      <c r="H38" s="360"/>
      <c r="I38" s="361">
        <v>0.7</v>
      </c>
      <c r="J38" s="361"/>
      <c r="K38" s="41">
        <v>1.5</v>
      </c>
      <c r="L38" s="47">
        <v>16.3</v>
      </c>
      <c r="M38" s="361">
        <v>12.1</v>
      </c>
      <c r="N38" s="361"/>
      <c r="O38" s="44" t="s">
        <v>1180</v>
      </c>
    </row>
    <row r="39" spans="1:15" ht="19" customHeight="1">
      <c r="A39" s="39" t="s">
        <v>947</v>
      </c>
      <c r="B39" s="39">
        <v>2.5</v>
      </c>
      <c r="C39" s="358">
        <v>7</v>
      </c>
      <c r="D39" s="358"/>
      <c r="E39" s="358">
        <v>0.67</v>
      </c>
      <c r="F39" s="358"/>
      <c r="G39" s="358">
        <v>2.0099999999999998</v>
      </c>
      <c r="H39" s="358"/>
      <c r="I39" s="359">
        <v>0.7</v>
      </c>
      <c r="J39" s="359"/>
      <c r="K39" s="39">
        <v>1.5</v>
      </c>
      <c r="L39" s="48">
        <v>18</v>
      </c>
      <c r="M39" s="359">
        <v>7.41</v>
      </c>
      <c r="N39" s="359"/>
      <c r="O39" s="43" t="s">
        <v>1339</v>
      </c>
    </row>
    <row r="40" spans="1:15" ht="19" customHeight="1">
      <c r="A40" s="41" t="s">
        <v>947</v>
      </c>
      <c r="B40" s="45">
        <v>4</v>
      </c>
      <c r="C40" s="360">
        <v>7</v>
      </c>
      <c r="D40" s="360"/>
      <c r="E40" s="360">
        <v>0.85</v>
      </c>
      <c r="F40" s="360"/>
      <c r="G40" s="360">
        <v>2.56</v>
      </c>
      <c r="H40" s="360"/>
      <c r="I40" s="361">
        <v>0.7</v>
      </c>
      <c r="J40" s="361"/>
      <c r="K40" s="41">
        <v>1.5</v>
      </c>
      <c r="L40" s="47">
        <v>19.8</v>
      </c>
      <c r="M40" s="361">
        <v>4.6100000000000003</v>
      </c>
      <c r="N40" s="361"/>
      <c r="O40" s="44" t="s">
        <v>1363</v>
      </c>
    </row>
    <row r="41" spans="1:15" ht="19" customHeight="1">
      <c r="A41" s="39" t="s">
        <v>947</v>
      </c>
      <c r="B41" s="46">
        <v>6</v>
      </c>
      <c r="C41" s="358">
        <v>7</v>
      </c>
      <c r="D41" s="358"/>
      <c r="E41" s="358">
        <v>1.04</v>
      </c>
      <c r="F41" s="358"/>
      <c r="G41" s="358">
        <v>3.12</v>
      </c>
      <c r="H41" s="358"/>
      <c r="I41" s="359">
        <v>0.7</v>
      </c>
      <c r="J41" s="359"/>
      <c r="K41" s="39">
        <v>1.5</v>
      </c>
      <c r="L41" s="48">
        <v>21.8</v>
      </c>
      <c r="M41" s="359">
        <v>3.08</v>
      </c>
      <c r="N41" s="359"/>
      <c r="O41" s="43" t="s">
        <v>1471</v>
      </c>
    </row>
    <row r="42" spans="1:15" ht="19" customHeight="1">
      <c r="A42" s="41" t="s">
        <v>948</v>
      </c>
      <c r="B42" s="41">
        <v>0.5</v>
      </c>
      <c r="C42" s="360">
        <v>7</v>
      </c>
      <c r="D42" s="360"/>
      <c r="E42" s="360">
        <v>0.3</v>
      </c>
      <c r="F42" s="360"/>
      <c r="G42" s="360">
        <v>0.9</v>
      </c>
      <c r="H42" s="360"/>
      <c r="I42" s="361">
        <v>0.7</v>
      </c>
      <c r="J42" s="361"/>
      <c r="K42" s="41">
        <v>1.5</v>
      </c>
      <c r="L42" s="47">
        <v>10.199999999999999</v>
      </c>
      <c r="M42" s="361">
        <v>36</v>
      </c>
      <c r="N42" s="361"/>
      <c r="O42" s="44" t="s">
        <v>1060</v>
      </c>
    </row>
    <row r="43" spans="1:15" ht="19" customHeight="1">
      <c r="A43" s="39" t="s">
        <v>948</v>
      </c>
      <c r="B43" s="39">
        <v>0.75</v>
      </c>
      <c r="C43" s="358">
        <v>7</v>
      </c>
      <c r="D43" s="358"/>
      <c r="E43" s="358">
        <v>0.37</v>
      </c>
      <c r="F43" s="358"/>
      <c r="G43" s="358">
        <v>1.1100000000000001</v>
      </c>
      <c r="H43" s="358"/>
      <c r="I43" s="359">
        <v>0.7</v>
      </c>
      <c r="J43" s="359"/>
      <c r="K43" s="39">
        <v>1.5</v>
      </c>
      <c r="L43" s="48">
        <v>10.6</v>
      </c>
      <c r="M43" s="359">
        <v>24.5</v>
      </c>
      <c r="N43" s="359"/>
      <c r="O43" s="43" t="s">
        <v>1472</v>
      </c>
    </row>
    <row r="44" spans="1:15" ht="19" customHeight="1">
      <c r="A44" s="41" t="s">
        <v>948</v>
      </c>
      <c r="B44" s="45">
        <v>1</v>
      </c>
      <c r="C44" s="360">
        <v>7</v>
      </c>
      <c r="D44" s="360"/>
      <c r="E44" s="360">
        <v>0.42</v>
      </c>
      <c r="F44" s="360"/>
      <c r="G44" s="360">
        <v>1.26</v>
      </c>
      <c r="H44" s="360"/>
      <c r="I44" s="361">
        <v>0.7</v>
      </c>
      <c r="J44" s="361"/>
      <c r="K44" s="41">
        <v>1.5</v>
      </c>
      <c r="L44" s="47">
        <v>11</v>
      </c>
      <c r="M44" s="361">
        <v>18.100000000000001</v>
      </c>
      <c r="N44" s="361"/>
      <c r="O44" s="44" t="s">
        <v>1216</v>
      </c>
    </row>
    <row r="45" spans="1:15" ht="19" customHeight="1">
      <c r="A45" s="39" t="s">
        <v>948</v>
      </c>
      <c r="B45" s="39">
        <v>1.5</v>
      </c>
      <c r="C45" s="358">
        <v>7</v>
      </c>
      <c r="D45" s="358"/>
      <c r="E45" s="358">
        <v>0.52</v>
      </c>
      <c r="F45" s="358"/>
      <c r="G45" s="358">
        <v>1.56</v>
      </c>
      <c r="H45" s="358"/>
      <c r="I45" s="359">
        <v>0.7</v>
      </c>
      <c r="J45" s="359"/>
      <c r="K45" s="39">
        <v>1.5</v>
      </c>
      <c r="L45" s="48">
        <v>12</v>
      </c>
      <c r="M45" s="359">
        <v>12.1</v>
      </c>
      <c r="N45" s="359"/>
      <c r="O45" s="43" t="s">
        <v>1458</v>
      </c>
    </row>
    <row r="46" spans="1:15" ht="19" customHeight="1">
      <c r="A46" s="41" t="s">
        <v>948</v>
      </c>
      <c r="B46" s="41">
        <v>2.5</v>
      </c>
      <c r="C46" s="360">
        <v>7</v>
      </c>
      <c r="D46" s="360"/>
      <c r="E46" s="360">
        <v>0.67</v>
      </c>
      <c r="F46" s="360"/>
      <c r="G46" s="360">
        <v>2.0099999999999998</v>
      </c>
      <c r="H46" s="360"/>
      <c r="I46" s="361">
        <v>0.7</v>
      </c>
      <c r="J46" s="361"/>
      <c r="K46" s="41">
        <v>1.5</v>
      </c>
      <c r="L46" s="47">
        <v>13</v>
      </c>
      <c r="M46" s="361">
        <v>7.41</v>
      </c>
      <c r="N46" s="361"/>
      <c r="O46" s="44" t="s">
        <v>710</v>
      </c>
    </row>
    <row r="47" spans="1:15" ht="19" customHeight="1">
      <c r="A47" s="39" t="s">
        <v>948</v>
      </c>
      <c r="B47" s="46">
        <v>4</v>
      </c>
      <c r="C47" s="358">
        <v>7</v>
      </c>
      <c r="D47" s="358"/>
      <c r="E47" s="358">
        <v>0.85</v>
      </c>
      <c r="F47" s="358"/>
      <c r="G47" s="358">
        <v>2.56</v>
      </c>
      <c r="H47" s="358"/>
      <c r="I47" s="359">
        <v>0.7</v>
      </c>
      <c r="J47" s="359"/>
      <c r="K47" s="39">
        <v>1.5</v>
      </c>
      <c r="L47" s="48">
        <v>14.2</v>
      </c>
      <c r="M47" s="359">
        <v>4.6100000000000003</v>
      </c>
      <c r="N47" s="359"/>
      <c r="O47" s="43" t="s">
        <v>1363</v>
      </c>
    </row>
    <row r="48" spans="1:15" ht="19" customHeight="1">
      <c r="A48" s="41" t="s">
        <v>948</v>
      </c>
      <c r="B48" s="45">
        <v>6</v>
      </c>
      <c r="C48" s="360">
        <v>7</v>
      </c>
      <c r="D48" s="360"/>
      <c r="E48" s="360">
        <v>1.04</v>
      </c>
      <c r="F48" s="360"/>
      <c r="G48" s="360">
        <v>3.12</v>
      </c>
      <c r="H48" s="360"/>
      <c r="I48" s="361">
        <v>0.7</v>
      </c>
      <c r="J48" s="361"/>
      <c r="K48" s="41">
        <v>1.5</v>
      </c>
      <c r="L48" s="47">
        <v>15.4</v>
      </c>
      <c r="M48" s="361">
        <v>3.08</v>
      </c>
      <c r="N48" s="361"/>
      <c r="O48" s="44" t="s">
        <v>1390</v>
      </c>
    </row>
    <row r="49" spans="1:16" ht="19" customHeight="1">
      <c r="A49" s="39" t="s">
        <v>949</v>
      </c>
      <c r="B49" s="39">
        <v>0.5</v>
      </c>
      <c r="C49" s="358">
        <v>7</v>
      </c>
      <c r="D49" s="358"/>
      <c r="E49" s="358">
        <v>0.3</v>
      </c>
      <c r="F49" s="358"/>
      <c r="G49" s="358">
        <v>0.9</v>
      </c>
      <c r="H49" s="358"/>
      <c r="I49" s="359">
        <v>0.7</v>
      </c>
      <c r="J49" s="359"/>
      <c r="K49" s="39">
        <v>1.5</v>
      </c>
      <c r="L49" s="48">
        <v>14.4</v>
      </c>
      <c r="M49" s="359">
        <v>36</v>
      </c>
      <c r="N49" s="359"/>
      <c r="O49" s="43" t="s">
        <v>1462</v>
      </c>
    </row>
    <row r="50" spans="1:16" ht="19" customHeight="1">
      <c r="A50" s="41" t="s">
        <v>949</v>
      </c>
      <c r="B50" s="41">
        <v>0.75</v>
      </c>
      <c r="C50" s="360">
        <v>7</v>
      </c>
      <c r="D50" s="360"/>
      <c r="E50" s="360">
        <v>0.37</v>
      </c>
      <c r="F50" s="360"/>
      <c r="G50" s="360">
        <v>1.1100000000000001</v>
      </c>
      <c r="H50" s="360"/>
      <c r="I50" s="361">
        <v>0.7</v>
      </c>
      <c r="J50" s="361"/>
      <c r="K50" s="41">
        <v>1.5</v>
      </c>
      <c r="L50" s="47">
        <v>15.3</v>
      </c>
      <c r="M50" s="361">
        <v>24.5</v>
      </c>
      <c r="N50" s="361"/>
      <c r="O50" s="44" t="s">
        <v>1473</v>
      </c>
    </row>
    <row r="51" spans="1:16" ht="19" customHeight="1">
      <c r="A51" s="39" t="s">
        <v>949</v>
      </c>
      <c r="B51" s="46">
        <v>1</v>
      </c>
      <c r="C51" s="358">
        <v>7</v>
      </c>
      <c r="D51" s="358"/>
      <c r="E51" s="358">
        <v>0.42</v>
      </c>
      <c r="F51" s="358"/>
      <c r="G51" s="358">
        <v>1.26</v>
      </c>
      <c r="H51" s="358"/>
      <c r="I51" s="359">
        <v>0.7</v>
      </c>
      <c r="J51" s="359"/>
      <c r="K51" s="39">
        <v>1.5</v>
      </c>
      <c r="L51" s="48">
        <v>16</v>
      </c>
      <c r="M51" s="359">
        <v>18.100000000000001</v>
      </c>
      <c r="N51" s="359"/>
      <c r="O51" s="43" t="s">
        <v>1474</v>
      </c>
    </row>
    <row r="52" spans="1:16" ht="19" customHeight="1">
      <c r="A52" s="41" t="s">
        <v>949</v>
      </c>
      <c r="B52" s="41">
        <v>1.5</v>
      </c>
      <c r="C52" s="360">
        <v>7</v>
      </c>
      <c r="D52" s="360"/>
      <c r="E52" s="360">
        <v>0.52</v>
      </c>
      <c r="F52" s="360"/>
      <c r="G52" s="360">
        <v>1.56</v>
      </c>
      <c r="H52" s="360"/>
      <c r="I52" s="361">
        <v>0.7</v>
      </c>
      <c r="J52" s="361"/>
      <c r="K52" s="41">
        <v>1.5</v>
      </c>
      <c r="L52" s="47">
        <v>17.899999999999999</v>
      </c>
      <c r="M52" s="361">
        <v>12.1</v>
      </c>
      <c r="N52" s="361"/>
      <c r="O52" s="44" t="s">
        <v>1438</v>
      </c>
    </row>
    <row r="53" spans="1:16" ht="19" customHeight="1">
      <c r="A53" s="39" t="s">
        <v>949</v>
      </c>
      <c r="B53" s="39">
        <v>2.5</v>
      </c>
      <c r="C53" s="358">
        <v>7</v>
      </c>
      <c r="D53" s="358"/>
      <c r="E53" s="358">
        <v>0.67</v>
      </c>
      <c r="F53" s="358"/>
      <c r="G53" s="358">
        <v>2.0099999999999998</v>
      </c>
      <c r="H53" s="358"/>
      <c r="I53" s="359">
        <v>0.7</v>
      </c>
      <c r="J53" s="359"/>
      <c r="K53" s="39">
        <v>1.5</v>
      </c>
      <c r="L53" s="48">
        <v>19.8</v>
      </c>
      <c r="M53" s="359">
        <v>7.41</v>
      </c>
      <c r="N53" s="359"/>
      <c r="O53" s="43" t="s">
        <v>1475</v>
      </c>
    </row>
    <row r="54" spans="1:16" ht="19" customHeight="1">
      <c r="A54" s="41" t="s">
        <v>950</v>
      </c>
      <c r="B54" s="41">
        <v>0.5</v>
      </c>
      <c r="C54" s="360">
        <v>7</v>
      </c>
      <c r="D54" s="360"/>
      <c r="E54" s="360">
        <v>0.3</v>
      </c>
      <c r="F54" s="360"/>
      <c r="G54" s="360">
        <v>0.9</v>
      </c>
      <c r="H54" s="360"/>
      <c r="I54" s="361">
        <v>0.7</v>
      </c>
      <c r="J54" s="361"/>
      <c r="K54" s="41">
        <v>1.5</v>
      </c>
      <c r="L54" s="47">
        <v>14.8</v>
      </c>
      <c r="M54" s="361">
        <v>36</v>
      </c>
      <c r="N54" s="361"/>
      <c r="O54" s="44" t="s">
        <v>1321</v>
      </c>
    </row>
    <row r="55" spans="1:16" ht="19" customHeight="1">
      <c r="A55" s="39" t="s">
        <v>950</v>
      </c>
      <c r="B55" s="39">
        <v>0.75</v>
      </c>
      <c r="C55" s="358">
        <v>7</v>
      </c>
      <c r="D55" s="358"/>
      <c r="E55" s="358">
        <v>0.37</v>
      </c>
      <c r="F55" s="358"/>
      <c r="G55" s="358">
        <v>1.1100000000000001</v>
      </c>
      <c r="H55" s="358"/>
      <c r="I55" s="359">
        <v>0.7</v>
      </c>
      <c r="J55" s="359"/>
      <c r="K55" s="39">
        <v>1.5</v>
      </c>
      <c r="L55" s="48">
        <v>15.6</v>
      </c>
      <c r="M55" s="359">
        <v>24.5</v>
      </c>
      <c r="N55" s="359"/>
      <c r="O55" s="43" t="s">
        <v>1476</v>
      </c>
    </row>
    <row r="56" spans="1:16" ht="19" customHeight="1">
      <c r="A56" s="41" t="s">
        <v>950</v>
      </c>
      <c r="B56" s="45">
        <v>1</v>
      </c>
      <c r="C56" s="360">
        <v>7</v>
      </c>
      <c r="D56" s="360"/>
      <c r="E56" s="360">
        <v>0.42</v>
      </c>
      <c r="F56" s="360"/>
      <c r="G56" s="360">
        <v>1.26</v>
      </c>
      <c r="H56" s="360"/>
      <c r="I56" s="361">
        <v>0.7</v>
      </c>
      <c r="J56" s="361"/>
      <c r="K56" s="41">
        <v>1.5</v>
      </c>
      <c r="L56" s="47">
        <v>16.399999999999999</v>
      </c>
      <c r="M56" s="361">
        <v>18.100000000000001</v>
      </c>
      <c r="N56" s="361"/>
      <c r="O56" s="44" t="s">
        <v>1477</v>
      </c>
    </row>
    <row r="57" spans="1:16" ht="19" customHeight="1">
      <c r="A57" s="39" t="s">
        <v>950</v>
      </c>
      <c r="B57" s="39">
        <v>1.5</v>
      </c>
      <c r="C57" s="358">
        <v>7</v>
      </c>
      <c r="D57" s="358"/>
      <c r="E57" s="358">
        <v>0.52</v>
      </c>
      <c r="F57" s="358"/>
      <c r="G57" s="358">
        <v>1.56</v>
      </c>
      <c r="H57" s="358"/>
      <c r="I57" s="359">
        <v>0.7</v>
      </c>
      <c r="J57" s="359"/>
      <c r="K57" s="39">
        <v>1.5</v>
      </c>
      <c r="L57" s="48">
        <v>18.399999999999999</v>
      </c>
      <c r="M57" s="359">
        <v>12.1</v>
      </c>
      <c r="N57" s="359"/>
      <c r="O57" s="43" t="s">
        <v>1339</v>
      </c>
    </row>
    <row r="58" spans="1:16" ht="19" customHeight="1">
      <c r="A58" s="41" t="s">
        <v>950</v>
      </c>
      <c r="B58" s="41">
        <v>2.5</v>
      </c>
      <c r="C58" s="360">
        <v>7</v>
      </c>
      <c r="D58" s="360"/>
      <c r="E58" s="360">
        <v>0.67</v>
      </c>
      <c r="F58" s="360"/>
      <c r="G58" s="360">
        <v>2.0099999999999998</v>
      </c>
      <c r="H58" s="360"/>
      <c r="I58" s="361">
        <v>0.7</v>
      </c>
      <c r="J58" s="361"/>
      <c r="K58" s="41">
        <v>1.5</v>
      </c>
      <c r="L58" s="47">
        <v>20.399999999999999</v>
      </c>
      <c r="M58" s="361">
        <v>7.41</v>
      </c>
      <c r="N58" s="361"/>
      <c r="O58" s="44" t="s">
        <v>1419</v>
      </c>
    </row>
    <row r="59" spans="1:16" ht="19" customHeight="1">
      <c r="A59" s="39" t="s">
        <v>951</v>
      </c>
      <c r="B59" s="39">
        <v>0.5</v>
      </c>
      <c r="C59" s="358">
        <v>7</v>
      </c>
      <c r="D59" s="358"/>
      <c r="E59" s="358">
        <v>0.3</v>
      </c>
      <c r="F59" s="358"/>
      <c r="G59" s="358">
        <v>0.9</v>
      </c>
      <c r="H59" s="358"/>
      <c r="I59" s="359">
        <v>0.7</v>
      </c>
      <c r="J59" s="359"/>
      <c r="K59" s="39">
        <v>1.5</v>
      </c>
      <c r="L59" s="48">
        <v>15.4</v>
      </c>
      <c r="M59" s="359">
        <v>36</v>
      </c>
      <c r="N59" s="359"/>
      <c r="O59" s="43" t="s">
        <v>1464</v>
      </c>
    </row>
    <row r="60" spans="1:16" ht="19" customHeight="1">
      <c r="A60" s="41" t="s">
        <v>951</v>
      </c>
      <c r="B60" s="41">
        <v>0.75</v>
      </c>
      <c r="C60" s="360">
        <v>7</v>
      </c>
      <c r="D60" s="360"/>
      <c r="E60" s="360">
        <v>0.37</v>
      </c>
      <c r="F60" s="360"/>
      <c r="G60" s="360">
        <v>1.1100000000000001</v>
      </c>
      <c r="H60" s="360"/>
      <c r="I60" s="361">
        <v>0.7</v>
      </c>
      <c r="J60" s="361"/>
      <c r="K60" s="41">
        <v>1.5</v>
      </c>
      <c r="L60" s="47">
        <v>16.3</v>
      </c>
      <c r="M60" s="361">
        <v>24.5</v>
      </c>
      <c r="N60" s="361"/>
      <c r="O60" s="44" t="s">
        <v>1478</v>
      </c>
    </row>
    <row r="61" spans="1:16" ht="19" customHeight="1">
      <c r="A61" s="39" t="s">
        <v>951</v>
      </c>
      <c r="B61" s="46">
        <v>1</v>
      </c>
      <c r="C61" s="358">
        <v>7</v>
      </c>
      <c r="D61" s="358"/>
      <c r="E61" s="358">
        <v>0.42</v>
      </c>
      <c r="F61" s="358"/>
      <c r="G61" s="358">
        <v>1.26</v>
      </c>
      <c r="H61" s="358"/>
      <c r="I61" s="359">
        <v>0.7</v>
      </c>
      <c r="J61" s="359"/>
      <c r="K61" s="39">
        <v>1.5</v>
      </c>
      <c r="L61" s="48">
        <v>17</v>
      </c>
      <c r="M61" s="359">
        <v>18.100000000000001</v>
      </c>
      <c r="N61" s="359"/>
      <c r="O61" s="43" t="s">
        <v>427</v>
      </c>
    </row>
    <row r="62" spans="1:16" ht="19" customHeight="1">
      <c r="A62" s="41" t="s">
        <v>951</v>
      </c>
      <c r="B62" s="41">
        <v>1.5</v>
      </c>
      <c r="C62" s="360">
        <v>7</v>
      </c>
      <c r="D62" s="360"/>
      <c r="E62" s="360">
        <v>0.52</v>
      </c>
      <c r="F62" s="360"/>
      <c r="G62" s="360">
        <v>1.56</v>
      </c>
      <c r="H62" s="360"/>
      <c r="I62" s="361">
        <v>0.7</v>
      </c>
      <c r="J62" s="361"/>
      <c r="K62" s="41">
        <v>1.5</v>
      </c>
      <c r="L62" s="47">
        <v>19.399999999999999</v>
      </c>
      <c r="M62" s="361">
        <v>12.1</v>
      </c>
      <c r="N62" s="361"/>
      <c r="O62" s="44" t="s">
        <v>1479</v>
      </c>
    </row>
    <row r="63" spans="1:16" ht="19" customHeight="1">
      <c r="A63" s="39" t="s">
        <v>951</v>
      </c>
      <c r="B63" s="39">
        <v>2.5</v>
      </c>
      <c r="C63" s="358">
        <v>7</v>
      </c>
      <c r="D63" s="358"/>
      <c r="E63" s="358">
        <v>0.67</v>
      </c>
      <c r="F63" s="358"/>
      <c r="G63" s="358">
        <v>2.0099999999999998</v>
      </c>
      <c r="H63" s="358"/>
      <c r="I63" s="359">
        <v>0.7</v>
      </c>
      <c r="J63" s="359"/>
      <c r="K63" s="39">
        <v>1.5</v>
      </c>
      <c r="L63" s="48">
        <v>21.4</v>
      </c>
      <c r="M63" s="359">
        <v>7.41</v>
      </c>
      <c r="N63" s="359"/>
      <c r="O63" s="43" t="s">
        <v>1470</v>
      </c>
      <c r="P63" s="2" t="s">
        <v>1480</v>
      </c>
    </row>
    <row r="69" spans="1:15" ht="30" customHeight="1">
      <c r="A69" s="12"/>
      <c r="B69" s="13" t="s">
        <v>7</v>
      </c>
      <c r="C69" s="14"/>
      <c r="D69" s="14"/>
      <c r="E69" s="14"/>
      <c r="F69" s="14"/>
      <c r="G69" s="14"/>
      <c r="H69" s="14"/>
      <c r="I69" s="14"/>
      <c r="J69" s="14"/>
      <c r="K69" s="14"/>
      <c r="L69" s="14"/>
      <c r="M69" s="14"/>
      <c r="N69" s="14"/>
      <c r="O69" s="16">
        <v>71</v>
      </c>
    </row>
  </sheetData>
  <mergeCells count="196">
    <mergeCell ref="H1:N1"/>
    <mergeCell ref="A2:O2"/>
    <mergeCell ref="C25:F25"/>
    <mergeCell ref="C26:F26"/>
    <mergeCell ref="C27:D27"/>
    <mergeCell ref="E27:F27"/>
    <mergeCell ref="G27:H27"/>
    <mergeCell ref="I27:J27"/>
    <mergeCell ref="M27:N27"/>
    <mergeCell ref="K25:K26"/>
    <mergeCell ref="L25:L26"/>
    <mergeCell ref="O25:O26"/>
    <mergeCell ref="A25:B26"/>
    <mergeCell ref="G25:H26"/>
    <mergeCell ref="I25:J26"/>
    <mergeCell ref="M25:N26"/>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 ref="C48:D48"/>
    <mergeCell ref="E48:F48"/>
    <mergeCell ref="G48:H48"/>
    <mergeCell ref="I48:J48"/>
    <mergeCell ref="M48:N48"/>
    <mergeCell ref="C49:D49"/>
    <mergeCell ref="E49:F49"/>
    <mergeCell ref="G49:H49"/>
    <mergeCell ref="I49:J49"/>
    <mergeCell ref="M49:N49"/>
    <mergeCell ref="C50:D50"/>
    <mergeCell ref="E50:F50"/>
    <mergeCell ref="G50:H50"/>
    <mergeCell ref="I50:J50"/>
    <mergeCell ref="M50:N50"/>
    <mergeCell ref="C51:D51"/>
    <mergeCell ref="E51:F51"/>
    <mergeCell ref="G51:H51"/>
    <mergeCell ref="I51:J51"/>
    <mergeCell ref="M51:N51"/>
    <mergeCell ref="C52:D52"/>
    <mergeCell ref="E52:F52"/>
    <mergeCell ref="G52:H52"/>
    <mergeCell ref="I52:J52"/>
    <mergeCell ref="M52:N52"/>
    <mergeCell ref="C53:D53"/>
    <mergeCell ref="E53:F53"/>
    <mergeCell ref="G53:H53"/>
    <mergeCell ref="I53:J53"/>
    <mergeCell ref="M53:N53"/>
    <mergeCell ref="C54:D54"/>
    <mergeCell ref="E54:F54"/>
    <mergeCell ref="G54:H54"/>
    <mergeCell ref="I54:J54"/>
    <mergeCell ref="M54:N54"/>
    <mergeCell ref="C55:D55"/>
    <mergeCell ref="E55:F55"/>
    <mergeCell ref="G55:H55"/>
    <mergeCell ref="I55:J55"/>
    <mergeCell ref="M55:N55"/>
    <mergeCell ref="C56:D56"/>
    <mergeCell ref="E56:F56"/>
    <mergeCell ref="G56:H56"/>
    <mergeCell ref="I56:J56"/>
    <mergeCell ref="M56:N56"/>
    <mergeCell ref="C57:D57"/>
    <mergeCell ref="E57:F57"/>
    <mergeCell ref="G57:H57"/>
    <mergeCell ref="I57:J57"/>
    <mergeCell ref="M57:N57"/>
    <mergeCell ref="C58:D58"/>
    <mergeCell ref="E58:F58"/>
    <mergeCell ref="G58:H58"/>
    <mergeCell ref="I58:J58"/>
    <mergeCell ref="M58:N58"/>
    <mergeCell ref="C59:D59"/>
    <mergeCell ref="E59:F59"/>
    <mergeCell ref="G59:H59"/>
    <mergeCell ref="I59:J59"/>
    <mergeCell ref="M59:N59"/>
    <mergeCell ref="C60:D60"/>
    <mergeCell ref="E60:F60"/>
    <mergeCell ref="G60:H60"/>
    <mergeCell ref="I60:J60"/>
    <mergeCell ref="M60:N60"/>
    <mergeCell ref="C61:D61"/>
    <mergeCell ref="E61:F61"/>
    <mergeCell ref="G61:H61"/>
    <mergeCell ref="I61:J61"/>
    <mergeCell ref="M61:N61"/>
    <mergeCell ref="C62:D62"/>
    <mergeCell ref="E62:F62"/>
    <mergeCell ref="G62:H62"/>
    <mergeCell ref="I62:J62"/>
    <mergeCell ref="M62:N62"/>
    <mergeCell ref="C63:D63"/>
    <mergeCell ref="E63:F63"/>
    <mergeCell ref="G63:H63"/>
    <mergeCell ref="I63:J63"/>
    <mergeCell ref="M63:N63"/>
  </mergeCells>
  <hyperlinks>
    <hyperlink ref="B69" r:id="rId1" tooltip="http://www.Z43-cable.vn" xr:uid="{00000000-0004-0000-4300-000000000000}"/>
  </hyperlinks>
  <pageMargins left="0.47222222222222199" right="0.47222222222222199" top="0.118055555555556" bottom="5.9027777777777797E-2" header="0" footer="0"/>
  <pageSetup paperSize="9" scale="65" orientation="portrait" r:id="rId2"/>
  <colBreaks count="1" manualBreakCount="1">
    <brk id="15" max="82" man="1"/>
  </colBreaks>
  <drawing r:id="rId3"/>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dimension ref="A1:P66"/>
  <sheetViews>
    <sheetView topLeftCell="A53" zoomScale="115" zoomScaleNormal="115" zoomScaleSheetLayoutView="100" workbookViewId="0">
      <selection activeCell="Q65" sqref="Q65"/>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932</v>
      </c>
      <c r="B1" s="17"/>
      <c r="C1" s="17"/>
      <c r="D1" s="17"/>
      <c r="E1" s="17"/>
      <c r="F1" s="17"/>
      <c r="H1" s="179" t="s">
        <v>1</v>
      </c>
      <c r="I1" s="179"/>
      <c r="J1" s="179"/>
      <c r="K1" s="179"/>
      <c r="L1" s="179"/>
      <c r="M1" s="179"/>
      <c r="N1" s="179"/>
    </row>
    <row r="2" spans="1:15" s="1" customFormat="1" ht="45" customHeight="1">
      <c r="A2" s="364" t="s">
        <v>933</v>
      </c>
      <c r="B2" s="364"/>
      <c r="C2" s="364"/>
      <c r="D2" s="364"/>
      <c r="E2" s="364"/>
      <c r="F2" s="364"/>
      <c r="G2" s="364"/>
      <c r="H2" s="364"/>
      <c r="I2" s="364"/>
      <c r="J2" s="364"/>
      <c r="K2" s="364"/>
      <c r="L2" s="364"/>
      <c r="M2" s="364"/>
      <c r="N2" s="364"/>
      <c r="O2" s="364"/>
    </row>
    <row r="3" spans="1:15" ht="35" customHeight="1">
      <c r="A3" s="30" t="s">
        <v>853</v>
      </c>
      <c r="B3" s="31"/>
      <c r="C3" s="31"/>
      <c r="D3" s="31"/>
      <c r="E3" s="31"/>
      <c r="F3" s="31"/>
      <c r="G3" s="32"/>
      <c r="H3" s="32"/>
      <c r="I3" s="32"/>
      <c r="J3" s="32"/>
      <c r="K3" s="32"/>
      <c r="L3" s="32"/>
      <c r="M3" s="32"/>
      <c r="N3" s="32"/>
      <c r="O3" s="32"/>
    </row>
    <row r="4" spans="1:15" ht="10" customHeight="1">
      <c r="A4" s="22"/>
      <c r="B4" s="22"/>
      <c r="C4" s="22"/>
      <c r="D4" s="22"/>
      <c r="E4" s="22"/>
      <c r="F4" s="22"/>
    </row>
    <row r="5" spans="1:15" ht="15">
      <c r="A5" s="4" t="s">
        <v>934</v>
      </c>
      <c r="B5" s="33"/>
      <c r="C5" s="33"/>
      <c r="D5" s="33"/>
      <c r="E5" s="33"/>
      <c r="F5" s="33"/>
    </row>
    <row r="6" spans="1:15">
      <c r="A6" s="2" t="s">
        <v>935</v>
      </c>
      <c r="B6" s="34"/>
      <c r="C6" s="34"/>
      <c r="D6" s="34"/>
      <c r="E6" s="34"/>
      <c r="F6" s="34"/>
    </row>
    <row r="7" spans="1:15">
      <c r="A7" s="2" t="s">
        <v>936</v>
      </c>
      <c r="B7" s="34"/>
      <c r="C7" s="34"/>
      <c r="D7" s="34"/>
      <c r="E7" s="34"/>
      <c r="F7" s="34"/>
    </row>
    <row r="8" spans="1:15">
      <c r="A8" s="2" t="s">
        <v>937</v>
      </c>
      <c r="B8" s="34"/>
      <c r="C8" s="34"/>
      <c r="D8" s="34"/>
      <c r="E8" s="34"/>
      <c r="F8" s="34"/>
    </row>
    <row r="9" spans="1:15">
      <c r="A9" s="2" t="s">
        <v>938</v>
      </c>
      <c r="B9" s="34"/>
      <c r="C9" s="34"/>
      <c r="D9" s="34"/>
      <c r="E9" s="34"/>
      <c r="F9" s="34"/>
    </row>
    <row r="10" spans="1:15">
      <c r="A10" s="2" t="s">
        <v>939</v>
      </c>
    </row>
    <row r="11" spans="1:15" customFormat="1" ht="14.5">
      <c r="A11" s="2" t="s">
        <v>940</v>
      </c>
      <c r="B11" s="2"/>
      <c r="C11" s="2"/>
      <c r="D11" s="2"/>
      <c r="E11" s="2"/>
      <c r="F11" s="2"/>
    </row>
    <row r="12" spans="1:15" customFormat="1" ht="10" customHeight="1">
      <c r="A12" s="2"/>
      <c r="B12" s="2"/>
      <c r="C12" s="2"/>
      <c r="D12" s="2"/>
      <c r="E12" s="2"/>
      <c r="F12" s="2"/>
    </row>
    <row r="13" spans="1:15" s="1" customFormat="1" ht="15.5">
      <c r="A13" s="4" t="s">
        <v>174</v>
      </c>
      <c r="B13" s="4"/>
      <c r="C13" s="4"/>
      <c r="D13" s="4"/>
      <c r="E13" s="4"/>
      <c r="F13" s="4"/>
    </row>
    <row r="14" spans="1:15">
      <c r="A14" s="2" t="s">
        <v>858</v>
      </c>
      <c r="B14" s="34"/>
      <c r="C14" s="34"/>
      <c r="D14" s="34"/>
      <c r="E14" s="34"/>
      <c r="F14" s="34"/>
      <c r="G14" s="35"/>
      <c r="H14" s="35"/>
      <c r="I14" s="35"/>
      <c r="J14" s="35"/>
      <c r="K14" s="35"/>
      <c r="L14" s="35"/>
    </row>
    <row r="15" spans="1:15">
      <c r="A15" s="2" t="s">
        <v>859</v>
      </c>
      <c r="B15" s="34"/>
      <c r="C15" s="34"/>
      <c r="D15" s="34"/>
      <c r="E15" s="34"/>
      <c r="F15" s="34"/>
      <c r="G15" s="35"/>
      <c r="H15" s="35"/>
      <c r="I15" s="35"/>
      <c r="J15" s="35"/>
      <c r="K15" s="35"/>
      <c r="L15" s="35"/>
    </row>
    <row r="16" spans="1:15" ht="10" customHeight="1"/>
    <row r="17" spans="1:15" ht="15">
      <c r="A17" s="4" t="s">
        <v>176</v>
      </c>
      <c r="B17" s="33"/>
      <c r="C17" s="33"/>
      <c r="D17" s="33"/>
      <c r="E17" s="33"/>
      <c r="F17" s="33"/>
    </row>
    <row r="18" spans="1:15">
      <c r="A18" s="36" t="s">
        <v>860</v>
      </c>
      <c r="B18" s="37"/>
      <c r="C18" s="37"/>
      <c r="D18" s="37"/>
      <c r="E18" s="37"/>
      <c r="F18" s="37"/>
    </row>
    <row r="19" spans="1:15">
      <c r="A19" s="36" t="s">
        <v>911</v>
      </c>
      <c r="B19" s="37"/>
      <c r="C19" s="37"/>
      <c r="D19" s="37"/>
      <c r="E19" s="37"/>
      <c r="F19" s="37"/>
    </row>
    <row r="20" spans="1:15">
      <c r="A20" s="36" t="s">
        <v>912</v>
      </c>
      <c r="B20" s="37"/>
      <c r="C20" s="37"/>
      <c r="D20" s="37"/>
      <c r="E20" s="37"/>
      <c r="F20" s="37"/>
    </row>
    <row r="21" spans="1:15">
      <c r="A21" s="36" t="s">
        <v>863</v>
      </c>
      <c r="B21" s="37"/>
      <c r="C21" s="37"/>
      <c r="D21" s="37"/>
      <c r="E21" s="37"/>
      <c r="F21" s="37"/>
    </row>
    <row r="22" spans="1:15" ht="10" customHeight="1"/>
    <row r="23" spans="1:15" ht="15">
      <c r="A23" s="4" t="s">
        <v>182</v>
      </c>
      <c r="B23" s="33"/>
      <c r="C23" s="33"/>
      <c r="D23" s="33"/>
      <c r="E23" s="33"/>
      <c r="F23" s="33"/>
    </row>
    <row r="24" spans="1:15" ht="10" customHeight="1"/>
    <row r="25" spans="1:15" ht="42" customHeight="1">
      <c r="A25" s="193" t="s">
        <v>183</v>
      </c>
      <c r="B25" s="193"/>
      <c r="C25" s="193" t="s">
        <v>184</v>
      </c>
      <c r="D25" s="193"/>
      <c r="E25" s="193"/>
      <c r="F25" s="193"/>
      <c r="G25" s="193" t="s">
        <v>186</v>
      </c>
      <c r="H25" s="193"/>
      <c r="I25" s="193" t="s">
        <v>187</v>
      </c>
      <c r="J25" s="193"/>
      <c r="K25" s="193" t="s">
        <v>188</v>
      </c>
      <c r="L25" s="193" t="s">
        <v>189</v>
      </c>
      <c r="M25" s="193" t="s">
        <v>190</v>
      </c>
      <c r="N25" s="193"/>
      <c r="O25" s="193" t="s">
        <v>191</v>
      </c>
    </row>
    <row r="26" spans="1:15" ht="30" customHeight="1">
      <c r="A26" s="193"/>
      <c r="B26" s="193"/>
      <c r="C26" s="193" t="s">
        <v>240</v>
      </c>
      <c r="D26" s="193"/>
      <c r="E26" s="193"/>
      <c r="F26" s="193"/>
      <c r="G26" s="193"/>
      <c r="H26" s="193"/>
      <c r="I26" s="193"/>
      <c r="J26" s="193"/>
      <c r="K26" s="193"/>
      <c r="L26" s="193"/>
      <c r="M26" s="193"/>
      <c r="N26" s="193"/>
      <c r="O26" s="193"/>
    </row>
    <row r="27" spans="1:15">
      <c r="A27" s="38" t="s">
        <v>192</v>
      </c>
      <c r="B27" s="38" t="s">
        <v>193</v>
      </c>
      <c r="C27" s="193" t="s">
        <v>194</v>
      </c>
      <c r="D27" s="193"/>
      <c r="E27" s="193" t="s">
        <v>196</v>
      </c>
      <c r="F27" s="365"/>
      <c r="G27" s="193" t="s">
        <v>196</v>
      </c>
      <c r="H27" s="193"/>
      <c r="I27" s="193" t="s">
        <v>196</v>
      </c>
      <c r="J27" s="193"/>
      <c r="K27" s="38" t="s">
        <v>196</v>
      </c>
      <c r="L27" s="38" t="s">
        <v>196</v>
      </c>
      <c r="M27" s="193" t="s">
        <v>197</v>
      </c>
      <c r="N27" s="193"/>
      <c r="O27" s="38" t="s">
        <v>198</v>
      </c>
    </row>
    <row r="28" spans="1:15" ht="20" customHeight="1">
      <c r="A28" s="41" t="s">
        <v>952</v>
      </c>
      <c r="B28" s="41">
        <v>0.5</v>
      </c>
      <c r="C28" s="360">
        <v>7</v>
      </c>
      <c r="D28" s="360"/>
      <c r="E28" s="361">
        <v>0.3</v>
      </c>
      <c r="F28" s="361"/>
      <c r="G28" s="361">
        <v>0.9</v>
      </c>
      <c r="H28" s="361"/>
      <c r="I28" s="361">
        <v>0.7</v>
      </c>
      <c r="J28" s="361"/>
      <c r="K28" s="41">
        <v>1.6</v>
      </c>
      <c r="L28" s="47">
        <v>16</v>
      </c>
      <c r="M28" s="361">
        <v>36</v>
      </c>
      <c r="N28" s="361"/>
      <c r="O28" s="44" t="s">
        <v>1481</v>
      </c>
    </row>
    <row r="29" spans="1:15" ht="20" customHeight="1">
      <c r="A29" s="39" t="s">
        <v>952</v>
      </c>
      <c r="B29" s="39">
        <v>0.75</v>
      </c>
      <c r="C29" s="358">
        <v>7</v>
      </c>
      <c r="D29" s="358"/>
      <c r="E29" s="358">
        <v>0.37</v>
      </c>
      <c r="F29" s="358"/>
      <c r="G29" s="358">
        <v>1.1100000000000001</v>
      </c>
      <c r="H29" s="358"/>
      <c r="I29" s="359">
        <v>0.7</v>
      </c>
      <c r="J29" s="359"/>
      <c r="K29" s="39">
        <v>1.6</v>
      </c>
      <c r="L29" s="48">
        <v>17</v>
      </c>
      <c r="M29" s="359">
        <v>24.5</v>
      </c>
      <c r="N29" s="359"/>
      <c r="O29" s="43" t="s">
        <v>1316</v>
      </c>
    </row>
    <row r="30" spans="1:15" ht="20" customHeight="1">
      <c r="A30" s="41" t="s">
        <v>952</v>
      </c>
      <c r="B30" s="45">
        <v>1</v>
      </c>
      <c r="C30" s="360">
        <v>7</v>
      </c>
      <c r="D30" s="360"/>
      <c r="E30" s="361">
        <v>0.42</v>
      </c>
      <c r="F30" s="361"/>
      <c r="G30" s="361">
        <v>1.26</v>
      </c>
      <c r="H30" s="361"/>
      <c r="I30" s="361">
        <v>0.7</v>
      </c>
      <c r="J30" s="361"/>
      <c r="K30" s="41">
        <v>1.6</v>
      </c>
      <c r="L30" s="47">
        <v>17.899999999999999</v>
      </c>
      <c r="M30" s="361">
        <v>18.100000000000001</v>
      </c>
      <c r="N30" s="361"/>
      <c r="O30" s="44" t="s">
        <v>1482</v>
      </c>
    </row>
    <row r="31" spans="1:15" ht="20" customHeight="1">
      <c r="A31" s="39" t="s">
        <v>952</v>
      </c>
      <c r="B31" s="39">
        <v>1.5</v>
      </c>
      <c r="C31" s="358">
        <v>7</v>
      </c>
      <c r="D31" s="358"/>
      <c r="E31" s="358">
        <v>0.52</v>
      </c>
      <c r="F31" s="358"/>
      <c r="G31" s="358">
        <v>1.56</v>
      </c>
      <c r="H31" s="358"/>
      <c r="I31" s="359">
        <v>0.7</v>
      </c>
      <c r="J31" s="359"/>
      <c r="K31" s="39">
        <v>1.6</v>
      </c>
      <c r="L31" s="48">
        <v>20.3</v>
      </c>
      <c r="M31" s="359">
        <v>12.1</v>
      </c>
      <c r="N31" s="359"/>
      <c r="O31" s="43" t="s">
        <v>1483</v>
      </c>
    </row>
    <row r="32" spans="1:15" ht="20" customHeight="1">
      <c r="A32" s="41" t="s">
        <v>952</v>
      </c>
      <c r="B32" s="41">
        <v>2.5</v>
      </c>
      <c r="C32" s="360">
        <v>7</v>
      </c>
      <c r="D32" s="360"/>
      <c r="E32" s="361">
        <v>0.67</v>
      </c>
      <c r="F32" s="361"/>
      <c r="G32" s="361">
        <v>2.0099999999999998</v>
      </c>
      <c r="H32" s="361"/>
      <c r="I32" s="361">
        <v>0.7</v>
      </c>
      <c r="J32" s="361"/>
      <c r="K32" s="41">
        <v>1.6</v>
      </c>
      <c r="L32" s="47">
        <v>22.4</v>
      </c>
      <c r="M32" s="361">
        <v>7.41</v>
      </c>
      <c r="N32" s="361"/>
      <c r="O32" s="44" t="s">
        <v>1484</v>
      </c>
    </row>
    <row r="33" spans="1:15" ht="20" customHeight="1">
      <c r="A33" s="39" t="s">
        <v>953</v>
      </c>
      <c r="B33" s="39">
        <v>0.5</v>
      </c>
      <c r="C33" s="358">
        <v>7</v>
      </c>
      <c r="D33" s="358"/>
      <c r="E33" s="358">
        <v>0.3</v>
      </c>
      <c r="F33" s="358"/>
      <c r="G33" s="358">
        <v>0.9</v>
      </c>
      <c r="H33" s="358"/>
      <c r="I33" s="359">
        <v>0.7</v>
      </c>
      <c r="J33" s="359"/>
      <c r="K33" s="39">
        <v>1.6</v>
      </c>
      <c r="L33" s="48">
        <v>16.2</v>
      </c>
      <c r="M33" s="359">
        <v>36</v>
      </c>
      <c r="N33" s="359"/>
      <c r="O33" s="43" t="s">
        <v>1332</v>
      </c>
    </row>
    <row r="34" spans="1:15" ht="20" customHeight="1">
      <c r="A34" s="41" t="s">
        <v>953</v>
      </c>
      <c r="B34" s="41">
        <v>0.75</v>
      </c>
      <c r="C34" s="360">
        <v>7</v>
      </c>
      <c r="D34" s="360"/>
      <c r="E34" s="361">
        <v>0.37</v>
      </c>
      <c r="F34" s="361"/>
      <c r="G34" s="361">
        <v>1.1100000000000001</v>
      </c>
      <c r="H34" s="361"/>
      <c r="I34" s="361">
        <v>0.7</v>
      </c>
      <c r="J34" s="361"/>
      <c r="K34" s="41">
        <v>1.6</v>
      </c>
      <c r="L34" s="47">
        <v>17</v>
      </c>
      <c r="M34" s="361">
        <v>24.5</v>
      </c>
      <c r="N34" s="361"/>
      <c r="O34" s="44" t="s">
        <v>332</v>
      </c>
    </row>
    <row r="35" spans="1:15" ht="20" customHeight="1">
      <c r="A35" s="39" t="s">
        <v>953</v>
      </c>
      <c r="B35" s="46">
        <v>1</v>
      </c>
      <c r="C35" s="358">
        <v>7</v>
      </c>
      <c r="D35" s="358"/>
      <c r="E35" s="358">
        <v>0.42</v>
      </c>
      <c r="F35" s="358"/>
      <c r="G35" s="358">
        <v>1.26</v>
      </c>
      <c r="H35" s="358"/>
      <c r="I35" s="359">
        <v>0.7</v>
      </c>
      <c r="J35" s="359"/>
      <c r="K35" s="39">
        <f t="shared" ref="K35:K62" si="0">K34</f>
        <v>1.6</v>
      </c>
      <c r="L35" s="48">
        <v>17.8</v>
      </c>
      <c r="M35" s="359">
        <v>18.100000000000001</v>
      </c>
      <c r="N35" s="359"/>
      <c r="O35" s="43" t="s">
        <v>1327</v>
      </c>
    </row>
    <row r="36" spans="1:15" ht="20" customHeight="1">
      <c r="A36" s="41" t="s">
        <v>953</v>
      </c>
      <c r="B36" s="41">
        <v>1.5</v>
      </c>
      <c r="C36" s="360">
        <v>7</v>
      </c>
      <c r="D36" s="360"/>
      <c r="E36" s="361">
        <v>0.52</v>
      </c>
      <c r="F36" s="361"/>
      <c r="G36" s="361">
        <v>1.56</v>
      </c>
      <c r="H36" s="361"/>
      <c r="I36" s="361">
        <v>0.7</v>
      </c>
      <c r="J36" s="361"/>
      <c r="K36" s="41">
        <f t="shared" si="0"/>
        <v>1.6</v>
      </c>
      <c r="L36" s="47">
        <v>20.3</v>
      </c>
      <c r="M36" s="361">
        <v>12.1</v>
      </c>
      <c r="N36" s="361"/>
      <c r="O36" s="44" t="s">
        <v>1485</v>
      </c>
    </row>
    <row r="37" spans="1:15" ht="20" customHeight="1">
      <c r="A37" s="39" t="s">
        <v>953</v>
      </c>
      <c r="B37" s="39">
        <v>2.5</v>
      </c>
      <c r="C37" s="358">
        <v>7</v>
      </c>
      <c r="D37" s="358"/>
      <c r="E37" s="358">
        <v>0.67</v>
      </c>
      <c r="F37" s="358"/>
      <c r="G37" s="358">
        <v>2.0099999999999998</v>
      </c>
      <c r="H37" s="358"/>
      <c r="I37" s="359">
        <v>0.7</v>
      </c>
      <c r="J37" s="359"/>
      <c r="K37" s="39">
        <f t="shared" si="0"/>
        <v>1.6</v>
      </c>
      <c r="L37" s="48">
        <v>22.4</v>
      </c>
      <c r="M37" s="359">
        <v>7.41</v>
      </c>
      <c r="N37" s="359"/>
      <c r="O37" s="43" t="s">
        <v>1331</v>
      </c>
    </row>
    <row r="38" spans="1:15" ht="20" customHeight="1">
      <c r="A38" s="41" t="s">
        <v>954</v>
      </c>
      <c r="B38" s="41">
        <v>0.5</v>
      </c>
      <c r="C38" s="360">
        <v>7</v>
      </c>
      <c r="D38" s="360"/>
      <c r="E38" s="361">
        <v>0.3</v>
      </c>
      <c r="F38" s="361"/>
      <c r="G38" s="361">
        <v>0.9</v>
      </c>
      <c r="H38" s="361"/>
      <c r="I38" s="361">
        <v>0.7</v>
      </c>
      <c r="J38" s="361"/>
      <c r="K38" s="41">
        <f t="shared" si="0"/>
        <v>1.6</v>
      </c>
      <c r="L38" s="47">
        <v>16.7</v>
      </c>
      <c r="M38" s="361">
        <v>36</v>
      </c>
      <c r="N38" s="361"/>
      <c r="O38" s="44" t="s">
        <v>1486</v>
      </c>
    </row>
    <row r="39" spans="1:15" ht="20" customHeight="1">
      <c r="A39" s="39" t="s">
        <v>954</v>
      </c>
      <c r="B39" s="39">
        <v>0.75</v>
      </c>
      <c r="C39" s="358">
        <v>7</v>
      </c>
      <c r="D39" s="358"/>
      <c r="E39" s="358">
        <v>0.37</v>
      </c>
      <c r="F39" s="358"/>
      <c r="G39" s="358">
        <v>1.1100000000000001</v>
      </c>
      <c r="H39" s="358"/>
      <c r="I39" s="359">
        <v>0.7</v>
      </c>
      <c r="J39" s="359"/>
      <c r="K39" s="39">
        <f t="shared" si="0"/>
        <v>1.6</v>
      </c>
      <c r="L39" s="48">
        <v>17.8</v>
      </c>
      <c r="M39" s="359">
        <v>24.5</v>
      </c>
      <c r="N39" s="359"/>
      <c r="O39" s="43" t="s">
        <v>518</v>
      </c>
    </row>
    <row r="40" spans="1:15" ht="20" customHeight="1">
      <c r="A40" s="41" t="s">
        <v>954</v>
      </c>
      <c r="B40" s="45">
        <v>1</v>
      </c>
      <c r="C40" s="360">
        <v>7</v>
      </c>
      <c r="D40" s="360"/>
      <c r="E40" s="361">
        <v>0.42</v>
      </c>
      <c r="F40" s="361"/>
      <c r="G40" s="361">
        <v>1.26</v>
      </c>
      <c r="H40" s="361"/>
      <c r="I40" s="361">
        <v>0.7</v>
      </c>
      <c r="J40" s="361"/>
      <c r="K40" s="41">
        <f t="shared" si="0"/>
        <v>1.6</v>
      </c>
      <c r="L40" s="47">
        <v>18.7</v>
      </c>
      <c r="M40" s="361">
        <v>18.100000000000001</v>
      </c>
      <c r="N40" s="361"/>
      <c r="O40" s="44" t="s">
        <v>1401</v>
      </c>
    </row>
    <row r="41" spans="1:15" ht="20" customHeight="1">
      <c r="A41" s="39" t="s">
        <v>954</v>
      </c>
      <c r="B41" s="39">
        <v>1.5</v>
      </c>
      <c r="C41" s="358">
        <v>7</v>
      </c>
      <c r="D41" s="358"/>
      <c r="E41" s="358">
        <v>0.52</v>
      </c>
      <c r="F41" s="358"/>
      <c r="G41" s="358">
        <v>1.56</v>
      </c>
      <c r="H41" s="358"/>
      <c r="I41" s="359">
        <v>0.7</v>
      </c>
      <c r="J41" s="359"/>
      <c r="K41" s="39">
        <f t="shared" si="0"/>
        <v>1.6</v>
      </c>
      <c r="L41" s="48">
        <v>21.2</v>
      </c>
      <c r="M41" s="359">
        <v>12.1</v>
      </c>
      <c r="N41" s="359"/>
      <c r="O41" s="43" t="s">
        <v>1487</v>
      </c>
    </row>
    <row r="42" spans="1:15" ht="20" customHeight="1">
      <c r="A42" s="41" t="s">
        <v>954</v>
      </c>
      <c r="B42" s="41">
        <v>2.5</v>
      </c>
      <c r="C42" s="360">
        <v>7</v>
      </c>
      <c r="D42" s="360"/>
      <c r="E42" s="361">
        <v>0.67</v>
      </c>
      <c r="F42" s="361"/>
      <c r="G42" s="361">
        <v>2.0099999999999998</v>
      </c>
      <c r="H42" s="361"/>
      <c r="I42" s="361">
        <v>0.7</v>
      </c>
      <c r="J42" s="361"/>
      <c r="K42" s="41">
        <f t="shared" si="0"/>
        <v>1.6</v>
      </c>
      <c r="L42" s="47">
        <v>23.4</v>
      </c>
      <c r="M42" s="361">
        <v>7.41</v>
      </c>
      <c r="N42" s="361"/>
      <c r="O42" s="44" t="s">
        <v>1488</v>
      </c>
    </row>
    <row r="43" spans="1:15" ht="20" customHeight="1">
      <c r="A43" s="39" t="s">
        <v>955</v>
      </c>
      <c r="B43" s="39">
        <v>0.5</v>
      </c>
      <c r="C43" s="358">
        <v>7</v>
      </c>
      <c r="D43" s="358"/>
      <c r="E43" s="358">
        <v>0.3</v>
      </c>
      <c r="F43" s="358"/>
      <c r="G43" s="358">
        <v>0.9</v>
      </c>
      <c r="H43" s="358"/>
      <c r="I43" s="359">
        <v>0.7</v>
      </c>
      <c r="J43" s="359"/>
      <c r="K43" s="39">
        <f t="shared" si="0"/>
        <v>1.6</v>
      </c>
      <c r="L43" s="48">
        <v>16.7</v>
      </c>
      <c r="M43" s="359">
        <v>36</v>
      </c>
      <c r="N43" s="359"/>
      <c r="O43" s="43" t="s">
        <v>1338</v>
      </c>
    </row>
    <row r="44" spans="1:15" ht="20" customHeight="1">
      <c r="A44" s="41" t="s">
        <v>955</v>
      </c>
      <c r="B44" s="41">
        <v>0.75</v>
      </c>
      <c r="C44" s="360">
        <v>7</v>
      </c>
      <c r="D44" s="360"/>
      <c r="E44" s="361">
        <v>0.37</v>
      </c>
      <c r="F44" s="361"/>
      <c r="G44" s="361">
        <v>1.1100000000000001</v>
      </c>
      <c r="H44" s="361"/>
      <c r="I44" s="361">
        <v>0.7</v>
      </c>
      <c r="J44" s="361"/>
      <c r="K44" s="41">
        <f t="shared" si="0"/>
        <v>1.6</v>
      </c>
      <c r="L44" s="47">
        <v>17.8</v>
      </c>
      <c r="M44" s="361">
        <v>24.5</v>
      </c>
      <c r="N44" s="361"/>
      <c r="O44" s="44" t="s">
        <v>1438</v>
      </c>
    </row>
    <row r="45" spans="1:15" ht="20" customHeight="1">
      <c r="A45" s="39" t="s">
        <v>955</v>
      </c>
      <c r="B45" s="46">
        <v>1</v>
      </c>
      <c r="C45" s="358">
        <v>7</v>
      </c>
      <c r="D45" s="358"/>
      <c r="E45" s="358">
        <v>0.42</v>
      </c>
      <c r="F45" s="358"/>
      <c r="G45" s="358">
        <v>1.26</v>
      </c>
      <c r="H45" s="358"/>
      <c r="I45" s="359">
        <v>0.7</v>
      </c>
      <c r="J45" s="359"/>
      <c r="K45" s="39">
        <f t="shared" si="0"/>
        <v>1.6</v>
      </c>
      <c r="L45" s="48">
        <v>18.7</v>
      </c>
      <c r="M45" s="359">
        <v>18.100000000000001</v>
      </c>
      <c r="N45" s="359"/>
      <c r="O45" s="43" t="s">
        <v>1489</v>
      </c>
    </row>
    <row r="46" spans="1:15" ht="20" customHeight="1">
      <c r="A46" s="41" t="s">
        <v>955</v>
      </c>
      <c r="B46" s="41">
        <v>1.5</v>
      </c>
      <c r="C46" s="360">
        <v>7</v>
      </c>
      <c r="D46" s="360"/>
      <c r="E46" s="361">
        <v>0.52</v>
      </c>
      <c r="F46" s="361"/>
      <c r="G46" s="361">
        <v>1.56</v>
      </c>
      <c r="H46" s="361"/>
      <c r="I46" s="361">
        <v>0.7</v>
      </c>
      <c r="J46" s="361"/>
      <c r="K46" s="41">
        <f t="shared" si="0"/>
        <v>1.6</v>
      </c>
      <c r="L46" s="47">
        <v>21.2</v>
      </c>
      <c r="M46" s="361">
        <v>12.1</v>
      </c>
      <c r="N46" s="361"/>
      <c r="O46" s="44" t="s">
        <v>1490</v>
      </c>
    </row>
    <row r="47" spans="1:15" ht="20" customHeight="1">
      <c r="A47" s="39" t="s">
        <v>955</v>
      </c>
      <c r="B47" s="39">
        <v>2.5</v>
      </c>
      <c r="C47" s="358">
        <v>7</v>
      </c>
      <c r="D47" s="358"/>
      <c r="E47" s="358">
        <v>0.67</v>
      </c>
      <c r="F47" s="358"/>
      <c r="G47" s="358">
        <v>2.0099999999999998</v>
      </c>
      <c r="H47" s="358"/>
      <c r="I47" s="359">
        <v>0.7</v>
      </c>
      <c r="J47" s="359"/>
      <c r="K47" s="39">
        <f t="shared" si="0"/>
        <v>1.6</v>
      </c>
      <c r="L47" s="48">
        <v>23.5</v>
      </c>
      <c r="M47" s="359">
        <v>7.41</v>
      </c>
      <c r="N47" s="359"/>
      <c r="O47" s="43" t="s">
        <v>1068</v>
      </c>
    </row>
    <row r="48" spans="1:15" ht="20" customHeight="1">
      <c r="A48" s="41" t="s">
        <v>956</v>
      </c>
      <c r="B48" s="41">
        <v>0.5</v>
      </c>
      <c r="C48" s="360">
        <v>7</v>
      </c>
      <c r="D48" s="360"/>
      <c r="E48" s="361">
        <v>0.3</v>
      </c>
      <c r="F48" s="361"/>
      <c r="G48" s="361">
        <v>0.9</v>
      </c>
      <c r="H48" s="361"/>
      <c r="I48" s="361">
        <v>0.7</v>
      </c>
      <c r="J48" s="361"/>
      <c r="K48" s="41">
        <f t="shared" si="0"/>
        <v>1.6</v>
      </c>
      <c r="L48" s="47">
        <v>16.7</v>
      </c>
      <c r="M48" s="361">
        <v>36</v>
      </c>
      <c r="N48" s="361"/>
      <c r="O48" s="44" t="s">
        <v>1478</v>
      </c>
    </row>
    <row r="49" spans="1:16" ht="20" customHeight="1">
      <c r="A49" s="39" t="s">
        <v>956</v>
      </c>
      <c r="B49" s="39">
        <v>0.75</v>
      </c>
      <c r="C49" s="358">
        <v>7</v>
      </c>
      <c r="D49" s="358"/>
      <c r="E49" s="358">
        <v>0.37</v>
      </c>
      <c r="F49" s="358"/>
      <c r="G49" s="358">
        <v>1.1100000000000001</v>
      </c>
      <c r="H49" s="358"/>
      <c r="I49" s="359">
        <v>0.7</v>
      </c>
      <c r="J49" s="359"/>
      <c r="K49" s="39">
        <f t="shared" si="0"/>
        <v>1.6</v>
      </c>
      <c r="L49" s="48">
        <v>17.8</v>
      </c>
      <c r="M49" s="359">
        <v>24.5</v>
      </c>
      <c r="N49" s="359"/>
      <c r="O49" s="43" t="s">
        <v>1491</v>
      </c>
    </row>
    <row r="50" spans="1:16" ht="20" customHeight="1">
      <c r="A50" s="41" t="s">
        <v>956</v>
      </c>
      <c r="B50" s="45">
        <v>1</v>
      </c>
      <c r="C50" s="360">
        <v>7</v>
      </c>
      <c r="D50" s="360"/>
      <c r="E50" s="361">
        <v>0.42</v>
      </c>
      <c r="F50" s="361"/>
      <c r="G50" s="361">
        <v>1.26</v>
      </c>
      <c r="H50" s="361"/>
      <c r="I50" s="361">
        <v>0.7</v>
      </c>
      <c r="J50" s="361"/>
      <c r="K50" s="41">
        <f t="shared" si="0"/>
        <v>1.6</v>
      </c>
      <c r="L50" s="47">
        <v>18.899999999999999</v>
      </c>
      <c r="M50" s="361">
        <v>18.100000000000001</v>
      </c>
      <c r="N50" s="361"/>
      <c r="O50" s="44" t="s">
        <v>428</v>
      </c>
    </row>
    <row r="51" spans="1:16" ht="20" customHeight="1">
      <c r="A51" s="39" t="s">
        <v>956</v>
      </c>
      <c r="B51" s="39">
        <v>1.5</v>
      </c>
      <c r="C51" s="358">
        <v>7</v>
      </c>
      <c r="D51" s="358"/>
      <c r="E51" s="358">
        <v>0.52</v>
      </c>
      <c r="F51" s="358"/>
      <c r="G51" s="358">
        <v>1.56</v>
      </c>
      <c r="H51" s="358"/>
      <c r="I51" s="359">
        <v>0.7</v>
      </c>
      <c r="J51" s="359"/>
      <c r="K51" s="39">
        <f t="shared" si="0"/>
        <v>1.6</v>
      </c>
      <c r="L51" s="48">
        <v>21.2</v>
      </c>
      <c r="M51" s="359">
        <v>12.1</v>
      </c>
      <c r="N51" s="359"/>
      <c r="O51" s="43" t="s">
        <v>1384</v>
      </c>
    </row>
    <row r="52" spans="1:16" ht="20" customHeight="1">
      <c r="A52" s="41" t="s">
        <v>956</v>
      </c>
      <c r="B52" s="41">
        <v>2.5</v>
      </c>
      <c r="C52" s="360">
        <v>7</v>
      </c>
      <c r="D52" s="360"/>
      <c r="E52" s="361">
        <v>0.67</v>
      </c>
      <c r="F52" s="361"/>
      <c r="G52" s="361">
        <v>2.0099999999999998</v>
      </c>
      <c r="H52" s="361"/>
      <c r="I52" s="361">
        <v>0.7</v>
      </c>
      <c r="J52" s="361"/>
      <c r="K52" s="41">
        <f t="shared" si="0"/>
        <v>1.6</v>
      </c>
      <c r="L52" s="47">
        <v>23.5</v>
      </c>
      <c r="M52" s="361">
        <v>7.41</v>
      </c>
      <c r="N52" s="361"/>
      <c r="O52" s="44" t="s">
        <v>1353</v>
      </c>
    </row>
    <row r="53" spans="1:16" ht="20" customHeight="1">
      <c r="A53" s="39" t="s">
        <v>957</v>
      </c>
      <c r="B53" s="39">
        <v>0.5</v>
      </c>
      <c r="C53" s="358">
        <v>7</v>
      </c>
      <c r="D53" s="358"/>
      <c r="E53" s="358">
        <v>0.3</v>
      </c>
      <c r="F53" s="358"/>
      <c r="G53" s="358">
        <v>0.9</v>
      </c>
      <c r="H53" s="358"/>
      <c r="I53" s="359">
        <v>0.7</v>
      </c>
      <c r="J53" s="359"/>
      <c r="K53" s="39">
        <f t="shared" si="0"/>
        <v>1.6</v>
      </c>
      <c r="L53" s="48">
        <v>16.899999999999999</v>
      </c>
      <c r="M53" s="359">
        <v>36</v>
      </c>
      <c r="N53" s="359"/>
      <c r="O53" s="43" t="s">
        <v>1397</v>
      </c>
    </row>
    <row r="54" spans="1:16" ht="20" customHeight="1">
      <c r="A54" s="41" t="s">
        <v>957</v>
      </c>
      <c r="B54" s="41">
        <v>0.75</v>
      </c>
      <c r="C54" s="360">
        <v>7</v>
      </c>
      <c r="D54" s="360"/>
      <c r="E54" s="361">
        <v>0.37</v>
      </c>
      <c r="F54" s="361"/>
      <c r="G54" s="361">
        <v>1.1100000000000001</v>
      </c>
      <c r="H54" s="361"/>
      <c r="I54" s="361">
        <v>0.7</v>
      </c>
      <c r="J54" s="361"/>
      <c r="K54" s="41">
        <f t="shared" si="0"/>
        <v>1.6</v>
      </c>
      <c r="L54" s="47">
        <v>18</v>
      </c>
      <c r="M54" s="361">
        <v>24.5</v>
      </c>
      <c r="N54" s="361"/>
      <c r="O54" s="44" t="s">
        <v>1327</v>
      </c>
    </row>
    <row r="55" spans="1:16" ht="20" customHeight="1">
      <c r="A55" s="39" t="s">
        <v>957</v>
      </c>
      <c r="B55" s="46">
        <v>1</v>
      </c>
      <c r="C55" s="358">
        <v>7</v>
      </c>
      <c r="D55" s="358"/>
      <c r="E55" s="358">
        <v>0.42</v>
      </c>
      <c r="F55" s="358"/>
      <c r="G55" s="358">
        <v>1.26</v>
      </c>
      <c r="H55" s="358"/>
      <c r="I55" s="359">
        <v>0.7</v>
      </c>
      <c r="J55" s="359"/>
      <c r="K55" s="39">
        <f t="shared" si="0"/>
        <v>1.6</v>
      </c>
      <c r="L55" s="48">
        <v>19</v>
      </c>
      <c r="M55" s="359">
        <v>18.100000000000001</v>
      </c>
      <c r="N55" s="359"/>
      <c r="O55" s="43" t="s">
        <v>1492</v>
      </c>
    </row>
    <row r="56" spans="1:16" ht="20" customHeight="1">
      <c r="A56" s="41" t="s">
        <v>957</v>
      </c>
      <c r="B56" s="41">
        <v>1.5</v>
      </c>
      <c r="C56" s="360">
        <v>7</v>
      </c>
      <c r="D56" s="360"/>
      <c r="E56" s="361">
        <v>0.52</v>
      </c>
      <c r="F56" s="361"/>
      <c r="G56" s="361">
        <v>1.56</v>
      </c>
      <c r="H56" s="361"/>
      <c r="I56" s="361">
        <v>0.7</v>
      </c>
      <c r="J56" s="361"/>
      <c r="K56" s="41">
        <f t="shared" si="0"/>
        <v>1.6</v>
      </c>
      <c r="L56" s="47">
        <v>21.2</v>
      </c>
      <c r="M56" s="361">
        <v>12.1</v>
      </c>
      <c r="N56" s="361"/>
      <c r="O56" s="44" t="s">
        <v>1493</v>
      </c>
    </row>
    <row r="57" spans="1:16" ht="20" customHeight="1">
      <c r="A57" s="39" t="s">
        <v>957</v>
      </c>
      <c r="B57" s="39">
        <v>2.5</v>
      </c>
      <c r="C57" s="358">
        <v>7</v>
      </c>
      <c r="D57" s="358"/>
      <c r="E57" s="358">
        <v>0.67</v>
      </c>
      <c r="F57" s="358"/>
      <c r="G57" s="358">
        <v>2.0099999999999998</v>
      </c>
      <c r="H57" s="358"/>
      <c r="I57" s="359">
        <v>0.7</v>
      </c>
      <c r="J57" s="359"/>
      <c r="K57" s="39">
        <f t="shared" si="0"/>
        <v>1.6</v>
      </c>
      <c r="L57" s="48">
        <v>23.5</v>
      </c>
      <c r="M57" s="359">
        <v>7.41</v>
      </c>
      <c r="N57" s="359"/>
      <c r="O57" s="43" t="s">
        <v>1368</v>
      </c>
    </row>
    <row r="58" spans="1:16" ht="20" customHeight="1">
      <c r="A58" s="41" t="s">
        <v>958</v>
      </c>
      <c r="B58" s="41">
        <v>0.5</v>
      </c>
      <c r="C58" s="360">
        <v>7</v>
      </c>
      <c r="D58" s="360"/>
      <c r="E58" s="361">
        <v>0.3</v>
      </c>
      <c r="F58" s="361"/>
      <c r="G58" s="361">
        <v>0.9</v>
      </c>
      <c r="H58" s="361"/>
      <c r="I58" s="361">
        <v>0.7</v>
      </c>
      <c r="J58" s="361"/>
      <c r="K58" s="41">
        <f t="shared" si="0"/>
        <v>1.6</v>
      </c>
      <c r="L58" s="47">
        <v>19.2</v>
      </c>
      <c r="M58" s="361">
        <v>36</v>
      </c>
      <c r="N58" s="361"/>
      <c r="O58" s="44" t="s">
        <v>1494</v>
      </c>
    </row>
    <row r="59" spans="1:16" ht="20" customHeight="1">
      <c r="A59" s="39" t="s">
        <v>958</v>
      </c>
      <c r="B59" s="39">
        <v>0.75</v>
      </c>
      <c r="C59" s="358">
        <v>7</v>
      </c>
      <c r="D59" s="358"/>
      <c r="E59" s="358">
        <v>0.37</v>
      </c>
      <c r="F59" s="358"/>
      <c r="G59" s="358">
        <v>1.1100000000000001</v>
      </c>
      <c r="H59" s="358"/>
      <c r="I59" s="359">
        <v>0.7</v>
      </c>
      <c r="J59" s="359"/>
      <c r="K59" s="39">
        <f t="shared" si="0"/>
        <v>1.6</v>
      </c>
      <c r="L59" s="48">
        <v>20.5</v>
      </c>
      <c r="M59" s="359">
        <v>24.5</v>
      </c>
      <c r="N59" s="359"/>
      <c r="O59" s="43" t="s">
        <v>1357</v>
      </c>
    </row>
    <row r="60" spans="1:16" ht="20" customHeight="1">
      <c r="A60" s="41" t="s">
        <v>958</v>
      </c>
      <c r="B60" s="45">
        <v>1</v>
      </c>
      <c r="C60" s="360">
        <v>7</v>
      </c>
      <c r="D60" s="360"/>
      <c r="E60" s="361">
        <v>0.42</v>
      </c>
      <c r="F60" s="361"/>
      <c r="G60" s="361">
        <v>1.26</v>
      </c>
      <c r="H60" s="361"/>
      <c r="I60" s="361">
        <v>0.7</v>
      </c>
      <c r="J60" s="361"/>
      <c r="K60" s="41">
        <f t="shared" si="0"/>
        <v>1.6</v>
      </c>
      <c r="L60" s="47">
        <v>21.5</v>
      </c>
      <c r="M60" s="361">
        <v>18.100000000000001</v>
      </c>
      <c r="N60" s="361"/>
      <c r="O60" s="44" t="s">
        <v>1487</v>
      </c>
    </row>
    <row r="61" spans="1:16" ht="20" customHeight="1">
      <c r="A61" s="39" t="s">
        <v>958</v>
      </c>
      <c r="B61" s="39">
        <v>1.5</v>
      </c>
      <c r="C61" s="358">
        <v>7</v>
      </c>
      <c r="D61" s="358"/>
      <c r="E61" s="358">
        <v>0.52</v>
      </c>
      <c r="F61" s="358"/>
      <c r="G61" s="358">
        <v>1.56</v>
      </c>
      <c r="H61" s="358"/>
      <c r="I61" s="359">
        <v>0.7</v>
      </c>
      <c r="J61" s="359"/>
      <c r="K61" s="39">
        <f t="shared" si="0"/>
        <v>1.6</v>
      </c>
      <c r="L61" s="48">
        <v>24.4</v>
      </c>
      <c r="M61" s="359">
        <v>12.1</v>
      </c>
      <c r="N61" s="359"/>
      <c r="O61" s="43" t="s">
        <v>1449</v>
      </c>
    </row>
    <row r="62" spans="1:16" ht="20" customHeight="1">
      <c r="A62" s="41" t="s">
        <v>958</v>
      </c>
      <c r="B62" s="41">
        <v>2.5</v>
      </c>
      <c r="C62" s="360">
        <v>7</v>
      </c>
      <c r="D62" s="360"/>
      <c r="E62" s="361">
        <v>0.67</v>
      </c>
      <c r="F62" s="361"/>
      <c r="G62" s="361">
        <v>2.0099999999999998</v>
      </c>
      <c r="H62" s="361"/>
      <c r="I62" s="361">
        <v>0.7</v>
      </c>
      <c r="J62" s="361"/>
      <c r="K62" s="41">
        <f t="shared" si="0"/>
        <v>1.6</v>
      </c>
      <c r="L62" s="47">
        <v>27</v>
      </c>
      <c r="M62" s="361">
        <v>7.41</v>
      </c>
      <c r="N62" s="361"/>
      <c r="O62" s="44" t="s">
        <v>1495</v>
      </c>
      <c r="P62" s="2" t="s">
        <v>1346</v>
      </c>
    </row>
    <row r="66" spans="1:15" ht="30" customHeight="1">
      <c r="A66" s="12"/>
      <c r="B66" s="13" t="s">
        <v>7</v>
      </c>
      <c r="C66" s="14"/>
      <c r="D66" s="14"/>
      <c r="E66" s="14"/>
      <c r="F66" s="14"/>
      <c r="G66" s="14"/>
      <c r="H66" s="14"/>
      <c r="I66" s="14"/>
      <c r="J66" s="14"/>
      <c r="K66" s="14"/>
      <c r="L66" s="14"/>
      <c r="M66" s="14"/>
      <c r="N66" s="14"/>
      <c r="O66" s="16">
        <v>72</v>
      </c>
    </row>
  </sheetData>
  <mergeCells count="191">
    <mergeCell ref="H1:N1"/>
    <mergeCell ref="A2:O2"/>
    <mergeCell ref="C25:F25"/>
    <mergeCell ref="C26:F26"/>
    <mergeCell ref="C27:D27"/>
    <mergeCell ref="E27:F27"/>
    <mergeCell ref="G27:H27"/>
    <mergeCell ref="I27:J27"/>
    <mergeCell ref="M27:N27"/>
    <mergeCell ref="C28:D28"/>
    <mergeCell ref="E28:F28"/>
    <mergeCell ref="G28:H28"/>
    <mergeCell ref="I28:J28"/>
    <mergeCell ref="M28:N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 ref="C48:D48"/>
    <mergeCell ref="E48:F48"/>
    <mergeCell ref="G48:H48"/>
    <mergeCell ref="I48:J48"/>
    <mergeCell ref="M48:N48"/>
    <mergeCell ref="C49:D49"/>
    <mergeCell ref="E49:F49"/>
    <mergeCell ref="G49:H49"/>
    <mergeCell ref="I49:J49"/>
    <mergeCell ref="M49:N49"/>
    <mergeCell ref="C50:D50"/>
    <mergeCell ref="E50:F50"/>
    <mergeCell ref="G50:H50"/>
    <mergeCell ref="I50:J50"/>
    <mergeCell ref="M50:N50"/>
    <mergeCell ref="C51:D51"/>
    <mergeCell ref="E51:F51"/>
    <mergeCell ref="G51:H51"/>
    <mergeCell ref="I51:J51"/>
    <mergeCell ref="M51:N51"/>
    <mergeCell ref="C52:D52"/>
    <mergeCell ref="E52:F52"/>
    <mergeCell ref="G52:H52"/>
    <mergeCell ref="I52:J52"/>
    <mergeCell ref="M52:N52"/>
    <mergeCell ref="C53:D53"/>
    <mergeCell ref="E53:F53"/>
    <mergeCell ref="G53:H53"/>
    <mergeCell ref="I53:J53"/>
    <mergeCell ref="M53:N53"/>
    <mergeCell ref="C54:D54"/>
    <mergeCell ref="E54:F54"/>
    <mergeCell ref="G54:H54"/>
    <mergeCell ref="I54:J54"/>
    <mergeCell ref="M54:N54"/>
    <mergeCell ref="C55:D55"/>
    <mergeCell ref="E55:F55"/>
    <mergeCell ref="G55:H55"/>
    <mergeCell ref="I55:J55"/>
    <mergeCell ref="M55:N55"/>
    <mergeCell ref="G58:H58"/>
    <mergeCell ref="I58:J58"/>
    <mergeCell ref="M58:N58"/>
    <mergeCell ref="C59:D59"/>
    <mergeCell ref="E59:F59"/>
    <mergeCell ref="G59:H59"/>
    <mergeCell ref="I59:J59"/>
    <mergeCell ref="M59:N59"/>
    <mergeCell ref="C56:D56"/>
    <mergeCell ref="E56:F56"/>
    <mergeCell ref="G56:H56"/>
    <mergeCell ref="I56:J56"/>
    <mergeCell ref="M56:N56"/>
    <mergeCell ref="C57:D57"/>
    <mergeCell ref="E57:F57"/>
    <mergeCell ref="G57:H57"/>
    <mergeCell ref="I57:J57"/>
    <mergeCell ref="M57:N57"/>
    <mergeCell ref="C62:D62"/>
    <mergeCell ref="E62:F62"/>
    <mergeCell ref="G62:H62"/>
    <mergeCell ref="I62:J62"/>
    <mergeCell ref="M62:N62"/>
    <mergeCell ref="K25:K26"/>
    <mergeCell ref="L25:L26"/>
    <mergeCell ref="O25:O26"/>
    <mergeCell ref="A25:B26"/>
    <mergeCell ref="G25:H26"/>
    <mergeCell ref="I25:J26"/>
    <mergeCell ref="M25:N26"/>
    <mergeCell ref="C60:D60"/>
    <mergeCell ref="E60:F60"/>
    <mergeCell ref="G60:H60"/>
    <mergeCell ref="I60:J60"/>
    <mergeCell ref="M60:N60"/>
    <mergeCell ref="C61:D61"/>
    <mergeCell ref="E61:F61"/>
    <mergeCell ref="G61:H61"/>
    <mergeCell ref="I61:J61"/>
    <mergeCell ref="M61:N61"/>
    <mergeCell ref="C58:D58"/>
    <mergeCell ref="E58:F58"/>
  </mergeCells>
  <hyperlinks>
    <hyperlink ref="B66" r:id="rId1" tooltip="http://www.Z43-cable.vn" xr:uid="{00000000-0004-0000-4400-000000000000}"/>
  </hyperlinks>
  <pageMargins left="0.47222222222222199" right="0.47222222222222199" top="0.118055555555556" bottom="5.9027777777777797E-2" header="0" footer="0"/>
  <pageSetup paperSize="9" scale="65" orientation="portrait" r:id="rId2"/>
  <colBreaks count="1" manualBreakCount="1">
    <brk id="15" max="80" man="1"/>
  </colBreaks>
  <drawing r:id="rId3"/>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tabColor rgb="FFFF0000"/>
  </sheetPr>
  <dimension ref="A1:O69"/>
  <sheetViews>
    <sheetView topLeftCell="A39" zoomScale="115" zoomScaleNormal="115" zoomScaleSheetLayoutView="130" workbookViewId="0">
      <selection activeCell="G29" sqref="G29:G57"/>
    </sheetView>
  </sheetViews>
  <sheetFormatPr defaultColWidth="9" defaultRowHeight="14"/>
  <cols>
    <col min="1" max="2" width="11.6328125" style="2" customWidth="1"/>
    <col min="3" max="4" width="8.1796875" style="2" customWidth="1"/>
    <col min="5" max="5" width="9" style="2"/>
    <col min="6" max="6" width="7.453125" style="2" customWidth="1"/>
    <col min="7" max="7" width="13.1796875" style="2" customWidth="1"/>
    <col min="8" max="9" width="9" style="2"/>
    <col min="10" max="10" width="9.90625" style="2" customWidth="1"/>
    <col min="11" max="11" width="9" style="2"/>
    <col min="12" max="12" width="9.6328125" style="2" customWidth="1"/>
    <col min="13" max="13" width="7.6328125" style="2" customWidth="1"/>
    <col min="14" max="14" width="12.08984375" style="2" customWidth="1"/>
    <col min="15" max="16384" width="9" style="2"/>
  </cols>
  <sheetData>
    <row r="1" spans="1:14" ht="50" customHeight="1">
      <c r="A1" s="17" t="s">
        <v>959</v>
      </c>
      <c r="B1" s="17"/>
      <c r="C1" s="17"/>
      <c r="D1" s="17"/>
      <c r="F1" s="179" t="s">
        <v>1</v>
      </c>
      <c r="G1" s="179"/>
      <c r="H1" s="179"/>
      <c r="I1" s="179"/>
      <c r="J1" s="179"/>
      <c r="K1" s="179"/>
      <c r="L1" s="179"/>
      <c r="M1" s="179"/>
    </row>
    <row r="2" spans="1:14" s="1" customFormat="1" ht="45" customHeight="1">
      <c r="A2" s="364" t="s">
        <v>960</v>
      </c>
      <c r="B2" s="364"/>
      <c r="C2" s="364"/>
      <c r="D2" s="364"/>
      <c r="E2" s="364"/>
      <c r="F2" s="364"/>
      <c r="G2" s="364"/>
      <c r="H2" s="364"/>
      <c r="I2" s="364"/>
      <c r="J2" s="364"/>
      <c r="K2" s="364"/>
      <c r="L2" s="364"/>
      <c r="M2" s="364"/>
      <c r="N2" s="364"/>
    </row>
    <row r="3" spans="1:14" ht="35" customHeight="1">
      <c r="A3" s="30" t="s">
        <v>961</v>
      </c>
      <c r="B3" s="31"/>
      <c r="C3" s="31"/>
      <c r="D3" s="31"/>
      <c r="E3" s="32"/>
      <c r="F3" s="32"/>
      <c r="G3" s="32"/>
      <c r="H3" s="32"/>
      <c r="I3" s="32"/>
      <c r="J3" s="32"/>
      <c r="K3" s="32"/>
      <c r="L3" s="32"/>
      <c r="M3" s="32"/>
      <c r="N3" s="32"/>
    </row>
    <row r="4" spans="1:14" ht="10" customHeight="1">
      <c r="A4" s="22"/>
      <c r="B4" s="22"/>
      <c r="C4" s="22"/>
      <c r="D4" s="22"/>
    </row>
    <row r="5" spans="1:14" ht="15">
      <c r="A5" s="4" t="s">
        <v>962</v>
      </c>
      <c r="B5" s="33"/>
      <c r="C5" s="33"/>
      <c r="D5" s="33"/>
    </row>
    <row r="6" spans="1:14">
      <c r="A6" s="2" t="s">
        <v>963</v>
      </c>
      <c r="B6" s="34"/>
      <c r="C6" s="34"/>
      <c r="D6" s="34"/>
    </row>
    <row r="7" spans="1:14">
      <c r="A7" s="2" t="s">
        <v>1497</v>
      </c>
      <c r="B7" s="34"/>
      <c r="C7" s="34"/>
      <c r="D7" s="34"/>
    </row>
    <row r="8" spans="1:14">
      <c r="A8" s="2" t="s">
        <v>1498</v>
      </c>
      <c r="B8" s="34"/>
      <c r="C8" s="34"/>
      <c r="D8" s="34"/>
    </row>
    <row r="9" spans="1:14">
      <c r="A9" s="2" t="s">
        <v>966</v>
      </c>
      <c r="B9" s="34"/>
      <c r="C9" s="34"/>
      <c r="D9" s="34"/>
    </row>
    <row r="10" spans="1:14">
      <c r="A10" s="2" t="s">
        <v>967</v>
      </c>
    </row>
    <row r="11" spans="1:14" customFormat="1" ht="10" customHeight="1">
      <c r="A11" s="2"/>
      <c r="B11" s="2"/>
      <c r="C11" s="2"/>
      <c r="D11" s="2"/>
    </row>
    <row r="12" spans="1:14" s="1" customFormat="1" ht="15.5">
      <c r="A12" s="4" t="s">
        <v>174</v>
      </c>
      <c r="B12" s="4"/>
      <c r="C12" s="4"/>
      <c r="D12" s="4"/>
    </row>
    <row r="13" spans="1:14">
      <c r="A13" s="2" t="s">
        <v>1499</v>
      </c>
      <c r="B13" s="34"/>
      <c r="C13" s="34"/>
      <c r="D13" s="34"/>
      <c r="E13" s="35"/>
      <c r="F13" s="35"/>
      <c r="G13" s="35"/>
      <c r="H13" s="35"/>
      <c r="I13" s="35"/>
      <c r="J13" s="35"/>
      <c r="K13" s="35"/>
    </row>
    <row r="14" spans="1:14">
      <c r="A14" s="2" t="s">
        <v>968</v>
      </c>
      <c r="B14" s="34"/>
      <c r="C14" s="34"/>
      <c r="D14" s="34"/>
      <c r="E14" s="35"/>
      <c r="F14" s="35"/>
      <c r="G14" s="35"/>
      <c r="H14" s="35"/>
      <c r="I14" s="35"/>
      <c r="J14" s="35"/>
      <c r="K14" s="35"/>
    </row>
    <row r="15" spans="1:14" ht="10" customHeight="1"/>
    <row r="16" spans="1:14" ht="15">
      <c r="A16" s="4" t="s">
        <v>176</v>
      </c>
      <c r="B16" s="33"/>
      <c r="C16" s="33"/>
      <c r="D16" s="33"/>
    </row>
    <row r="17" spans="1:14">
      <c r="A17" s="36" t="s">
        <v>860</v>
      </c>
      <c r="B17" s="37"/>
      <c r="C17" s="37"/>
      <c r="D17" s="37"/>
    </row>
    <row r="18" spans="1:14">
      <c r="A18" s="36" t="s">
        <v>911</v>
      </c>
      <c r="B18" s="37"/>
      <c r="C18" s="37"/>
      <c r="D18" s="37"/>
    </row>
    <row r="19" spans="1:14">
      <c r="A19" s="36" t="s">
        <v>912</v>
      </c>
      <c r="B19" s="37"/>
      <c r="C19" s="37"/>
      <c r="D19" s="37"/>
    </row>
    <row r="20" spans="1:14">
      <c r="A20" s="36" t="s">
        <v>969</v>
      </c>
      <c r="B20" s="37"/>
      <c r="C20" s="37"/>
      <c r="D20" s="37"/>
    </row>
    <row r="21" spans="1:14">
      <c r="A21" s="36" t="s">
        <v>970</v>
      </c>
      <c r="B21" s="37"/>
      <c r="C21" s="37"/>
      <c r="D21" s="37"/>
    </row>
    <row r="22" spans="1:14">
      <c r="A22" s="36" t="s">
        <v>971</v>
      </c>
      <c r="B22" s="37"/>
      <c r="C22" s="37"/>
      <c r="D22" s="37"/>
    </row>
    <row r="23" spans="1:14" ht="10" customHeight="1"/>
    <row r="24" spans="1:14" ht="15">
      <c r="A24" s="4" t="s">
        <v>182</v>
      </c>
      <c r="B24" s="33"/>
      <c r="C24" s="33"/>
      <c r="D24" s="33"/>
    </row>
    <row r="25" spans="1:14" ht="10" customHeight="1"/>
    <row r="26" spans="1:14" ht="42" customHeight="1">
      <c r="A26" s="193" t="s">
        <v>183</v>
      </c>
      <c r="B26" s="193"/>
      <c r="C26" s="193" t="s">
        <v>184</v>
      </c>
      <c r="D26" s="193"/>
      <c r="E26" s="193" t="s">
        <v>186</v>
      </c>
      <c r="F26" s="193"/>
      <c r="G26" s="195" t="s">
        <v>1496</v>
      </c>
      <c r="H26" s="193" t="s">
        <v>187</v>
      </c>
      <c r="I26" s="193"/>
      <c r="J26" s="193" t="s">
        <v>188</v>
      </c>
      <c r="K26" s="193" t="s">
        <v>189</v>
      </c>
      <c r="L26" s="193" t="s">
        <v>190</v>
      </c>
      <c r="M26" s="193"/>
      <c r="N26" s="193" t="s">
        <v>191</v>
      </c>
    </row>
    <row r="27" spans="1:14" ht="30" customHeight="1">
      <c r="A27" s="193"/>
      <c r="B27" s="193"/>
      <c r="C27" s="193" t="s">
        <v>240</v>
      </c>
      <c r="D27" s="193"/>
      <c r="E27" s="193"/>
      <c r="F27" s="193"/>
      <c r="G27" s="413"/>
      <c r="H27" s="193"/>
      <c r="I27" s="193"/>
      <c r="J27" s="193"/>
      <c r="K27" s="193"/>
      <c r="L27" s="193"/>
      <c r="M27" s="193"/>
      <c r="N27" s="193"/>
    </row>
    <row r="28" spans="1:14">
      <c r="A28" s="38" t="s">
        <v>192</v>
      </c>
      <c r="B28" s="38" t="s">
        <v>193</v>
      </c>
      <c r="C28" s="159" t="s">
        <v>194</v>
      </c>
      <c r="D28" s="159" t="s">
        <v>196</v>
      </c>
      <c r="E28" s="193" t="s">
        <v>196</v>
      </c>
      <c r="F28" s="193"/>
      <c r="G28" s="38" t="s">
        <v>196</v>
      </c>
      <c r="H28" s="193" t="s">
        <v>196</v>
      </c>
      <c r="I28" s="193"/>
      <c r="J28" s="38" t="s">
        <v>196</v>
      </c>
      <c r="K28" s="38" t="s">
        <v>196</v>
      </c>
      <c r="L28" s="193" t="s">
        <v>197</v>
      </c>
      <c r="M28" s="193"/>
      <c r="N28" s="38" t="s">
        <v>198</v>
      </c>
    </row>
    <row r="29" spans="1:14" ht="19" customHeight="1">
      <c r="A29" s="41" t="s">
        <v>972</v>
      </c>
      <c r="B29" s="41" t="s">
        <v>363</v>
      </c>
      <c r="C29" s="160">
        <v>7</v>
      </c>
      <c r="D29" s="162">
        <v>0.3</v>
      </c>
      <c r="E29" s="360">
        <v>0.9</v>
      </c>
      <c r="F29" s="360"/>
      <c r="G29" s="41">
        <v>0.14000000000000001</v>
      </c>
      <c r="H29" s="361">
        <v>0.7</v>
      </c>
      <c r="I29" s="361"/>
      <c r="J29" s="41">
        <v>1.5</v>
      </c>
      <c r="K29" s="47">
        <v>9.6999999999999993</v>
      </c>
      <c r="L29" s="361">
        <v>36</v>
      </c>
      <c r="M29" s="361"/>
      <c r="N29" s="44" t="s">
        <v>500</v>
      </c>
    </row>
    <row r="30" spans="1:14" ht="19" customHeight="1">
      <c r="A30" s="39" t="s">
        <v>972</v>
      </c>
      <c r="B30" s="39" t="s">
        <v>366</v>
      </c>
      <c r="C30" s="161">
        <v>7</v>
      </c>
      <c r="D30" s="161">
        <v>0.37</v>
      </c>
      <c r="E30" s="358">
        <v>1.1100000000000001</v>
      </c>
      <c r="F30" s="358"/>
      <c r="G30" s="39">
        <v>0.14000000000000001</v>
      </c>
      <c r="H30" s="359">
        <v>0.7</v>
      </c>
      <c r="I30" s="359"/>
      <c r="J30" s="39">
        <v>1.5</v>
      </c>
      <c r="K30" s="48">
        <v>10</v>
      </c>
      <c r="L30" s="359">
        <v>24.5</v>
      </c>
      <c r="M30" s="359"/>
      <c r="N30" s="43" t="s">
        <v>305</v>
      </c>
    </row>
    <row r="31" spans="1:14" ht="19" customHeight="1">
      <c r="A31" s="41" t="s">
        <v>972</v>
      </c>
      <c r="B31" s="41" t="s">
        <v>973</v>
      </c>
      <c r="C31" s="160">
        <v>7</v>
      </c>
      <c r="D31" s="162">
        <v>0.42</v>
      </c>
      <c r="E31" s="360">
        <v>1.26</v>
      </c>
      <c r="F31" s="360"/>
      <c r="G31" s="41">
        <f t="shared" ref="G31:G63" si="0">G30</f>
        <v>0.14000000000000001</v>
      </c>
      <c r="H31" s="361">
        <v>0.7</v>
      </c>
      <c r="I31" s="361"/>
      <c r="J31" s="41">
        <v>1.5</v>
      </c>
      <c r="K31" s="47">
        <v>10.5</v>
      </c>
      <c r="L31" s="361">
        <v>18.100000000000001</v>
      </c>
      <c r="M31" s="361"/>
      <c r="N31" s="44" t="s">
        <v>1500</v>
      </c>
    </row>
    <row r="32" spans="1:14" ht="19" customHeight="1">
      <c r="A32" s="39" t="s">
        <v>972</v>
      </c>
      <c r="B32" s="39" t="s">
        <v>369</v>
      </c>
      <c r="C32" s="161">
        <v>7</v>
      </c>
      <c r="D32" s="161">
        <v>0.52</v>
      </c>
      <c r="E32" s="358">
        <v>1.56</v>
      </c>
      <c r="F32" s="358"/>
      <c r="G32" s="39">
        <f t="shared" si="0"/>
        <v>0.14000000000000001</v>
      </c>
      <c r="H32" s="359">
        <v>0.7</v>
      </c>
      <c r="I32" s="359"/>
      <c r="J32" s="39">
        <v>1.5</v>
      </c>
      <c r="K32" s="48">
        <v>11</v>
      </c>
      <c r="L32" s="359">
        <v>12.1</v>
      </c>
      <c r="M32" s="359"/>
      <c r="N32" s="43" t="s">
        <v>1460</v>
      </c>
    </row>
    <row r="33" spans="1:14" ht="19" customHeight="1">
      <c r="A33" s="41" t="s">
        <v>972</v>
      </c>
      <c r="B33" s="41" t="s">
        <v>371</v>
      </c>
      <c r="C33" s="160">
        <v>7</v>
      </c>
      <c r="D33" s="162">
        <v>0.67</v>
      </c>
      <c r="E33" s="360">
        <v>2.0099999999999998</v>
      </c>
      <c r="F33" s="360"/>
      <c r="G33" s="41">
        <f t="shared" si="0"/>
        <v>0.14000000000000001</v>
      </c>
      <c r="H33" s="361">
        <v>0.7</v>
      </c>
      <c r="I33" s="361"/>
      <c r="J33" s="41">
        <v>1.5</v>
      </c>
      <c r="K33" s="47">
        <v>12</v>
      </c>
      <c r="L33" s="361">
        <v>7.4</v>
      </c>
      <c r="M33" s="361"/>
      <c r="N33" s="44" t="s">
        <v>1060</v>
      </c>
    </row>
    <row r="34" spans="1:14" ht="19" customHeight="1">
      <c r="A34" s="39" t="s">
        <v>972</v>
      </c>
      <c r="B34" s="39" t="s">
        <v>974</v>
      </c>
      <c r="C34" s="161">
        <v>7</v>
      </c>
      <c r="D34" s="161">
        <v>0.3</v>
      </c>
      <c r="E34" s="358">
        <v>0.9</v>
      </c>
      <c r="F34" s="358"/>
      <c r="G34" s="39">
        <f t="shared" si="0"/>
        <v>0.14000000000000001</v>
      </c>
      <c r="H34" s="359">
        <v>0.7</v>
      </c>
      <c r="I34" s="359"/>
      <c r="J34" s="39">
        <v>1.5</v>
      </c>
      <c r="K34" s="48">
        <v>10.1</v>
      </c>
      <c r="L34" s="359">
        <v>36</v>
      </c>
      <c r="M34" s="359"/>
      <c r="N34" s="43" t="s">
        <v>282</v>
      </c>
    </row>
    <row r="35" spans="1:14" ht="19" customHeight="1">
      <c r="A35" s="41" t="s">
        <v>972</v>
      </c>
      <c r="B35" s="41" t="s">
        <v>298</v>
      </c>
      <c r="C35" s="160">
        <v>7</v>
      </c>
      <c r="D35" s="162">
        <v>0.37</v>
      </c>
      <c r="E35" s="360">
        <v>1.1100000000000001</v>
      </c>
      <c r="F35" s="360"/>
      <c r="G35" s="41">
        <f t="shared" si="0"/>
        <v>0.14000000000000001</v>
      </c>
      <c r="H35" s="361">
        <v>0.7</v>
      </c>
      <c r="I35" s="361"/>
      <c r="J35" s="41">
        <v>1.5</v>
      </c>
      <c r="K35" s="47">
        <v>10.6</v>
      </c>
      <c r="L35" s="361">
        <v>24.5</v>
      </c>
      <c r="M35" s="361"/>
      <c r="N35" s="44" t="s">
        <v>1501</v>
      </c>
    </row>
    <row r="36" spans="1:14" ht="19" customHeight="1">
      <c r="A36" s="39" t="s">
        <v>972</v>
      </c>
      <c r="B36" s="39" t="s">
        <v>975</v>
      </c>
      <c r="C36" s="161">
        <v>7</v>
      </c>
      <c r="D36" s="161">
        <v>0.42</v>
      </c>
      <c r="E36" s="358">
        <v>1.26</v>
      </c>
      <c r="F36" s="358"/>
      <c r="G36" s="39">
        <f t="shared" si="0"/>
        <v>0.14000000000000001</v>
      </c>
      <c r="H36" s="359">
        <v>0.7</v>
      </c>
      <c r="I36" s="359"/>
      <c r="J36" s="39">
        <v>1.5</v>
      </c>
      <c r="K36" s="48">
        <v>11</v>
      </c>
      <c r="L36" s="359">
        <v>18.100000000000001</v>
      </c>
      <c r="M36" s="359"/>
      <c r="N36" s="43" t="s">
        <v>1502</v>
      </c>
    </row>
    <row r="37" spans="1:14" ht="19" customHeight="1">
      <c r="A37" s="41" t="s">
        <v>972</v>
      </c>
      <c r="B37" s="41" t="s">
        <v>306</v>
      </c>
      <c r="C37" s="160">
        <v>7</v>
      </c>
      <c r="D37" s="162">
        <v>0.52</v>
      </c>
      <c r="E37" s="360">
        <v>1.56</v>
      </c>
      <c r="F37" s="360"/>
      <c r="G37" s="41">
        <f t="shared" si="0"/>
        <v>0.14000000000000001</v>
      </c>
      <c r="H37" s="361">
        <v>0.7</v>
      </c>
      <c r="I37" s="361"/>
      <c r="J37" s="41">
        <v>1.5</v>
      </c>
      <c r="K37" s="47">
        <v>11.5</v>
      </c>
      <c r="L37" s="361">
        <v>12.1</v>
      </c>
      <c r="M37" s="361"/>
      <c r="N37" s="44" t="s">
        <v>1503</v>
      </c>
    </row>
    <row r="38" spans="1:14" ht="19" customHeight="1">
      <c r="A38" s="39" t="s">
        <v>972</v>
      </c>
      <c r="B38" s="39" t="s">
        <v>309</v>
      </c>
      <c r="C38" s="161">
        <v>7</v>
      </c>
      <c r="D38" s="161">
        <v>0.67</v>
      </c>
      <c r="E38" s="358">
        <v>2.0099999999999998</v>
      </c>
      <c r="F38" s="358"/>
      <c r="G38" s="39">
        <f t="shared" si="0"/>
        <v>0.14000000000000001</v>
      </c>
      <c r="H38" s="359">
        <v>0.7</v>
      </c>
      <c r="I38" s="359"/>
      <c r="J38" s="39">
        <v>1.5</v>
      </c>
      <c r="K38" s="48">
        <v>12.5</v>
      </c>
      <c r="L38" s="359">
        <v>7.4</v>
      </c>
      <c r="M38" s="359"/>
      <c r="N38" s="43" t="s">
        <v>1440</v>
      </c>
    </row>
    <row r="39" spans="1:14" ht="19" customHeight="1">
      <c r="A39" s="41" t="s">
        <v>972</v>
      </c>
      <c r="B39" s="41" t="s">
        <v>976</v>
      </c>
      <c r="C39" s="160">
        <v>7</v>
      </c>
      <c r="D39" s="162">
        <v>0.3</v>
      </c>
      <c r="E39" s="360">
        <v>0.9</v>
      </c>
      <c r="F39" s="360"/>
      <c r="G39" s="41">
        <f t="shared" si="0"/>
        <v>0.14000000000000001</v>
      </c>
      <c r="H39" s="361">
        <v>0.7</v>
      </c>
      <c r="I39" s="361"/>
      <c r="J39" s="41">
        <v>1.5</v>
      </c>
      <c r="K39" s="47">
        <v>10.9</v>
      </c>
      <c r="L39" s="361">
        <v>36</v>
      </c>
      <c r="M39" s="361"/>
      <c r="N39" s="44" t="s">
        <v>1460</v>
      </c>
    </row>
    <row r="40" spans="1:14" ht="19" customHeight="1">
      <c r="A40" s="39" t="s">
        <v>972</v>
      </c>
      <c r="B40" s="39" t="s">
        <v>318</v>
      </c>
      <c r="C40" s="161">
        <v>7</v>
      </c>
      <c r="D40" s="161">
        <v>0.37</v>
      </c>
      <c r="E40" s="358">
        <v>1.1100000000000001</v>
      </c>
      <c r="F40" s="358"/>
      <c r="G40" s="39">
        <f t="shared" si="0"/>
        <v>0.14000000000000001</v>
      </c>
      <c r="H40" s="359">
        <v>0.7</v>
      </c>
      <c r="I40" s="359"/>
      <c r="J40" s="39">
        <v>1.5</v>
      </c>
      <c r="K40" s="48">
        <v>11.4</v>
      </c>
      <c r="L40" s="359">
        <v>24.5</v>
      </c>
      <c r="M40" s="359"/>
      <c r="N40" s="43" t="s">
        <v>1409</v>
      </c>
    </row>
    <row r="41" spans="1:14" ht="19" customHeight="1">
      <c r="A41" s="41" t="s">
        <v>972</v>
      </c>
      <c r="B41" s="41" t="s">
        <v>977</v>
      </c>
      <c r="C41" s="160">
        <v>7</v>
      </c>
      <c r="D41" s="162">
        <v>0.42</v>
      </c>
      <c r="E41" s="360">
        <v>1.26</v>
      </c>
      <c r="F41" s="360"/>
      <c r="G41" s="41">
        <f t="shared" si="0"/>
        <v>0.14000000000000001</v>
      </c>
      <c r="H41" s="361">
        <v>0.7</v>
      </c>
      <c r="I41" s="361"/>
      <c r="J41" s="41">
        <v>1.5</v>
      </c>
      <c r="K41" s="47">
        <v>11.8</v>
      </c>
      <c r="L41" s="361">
        <v>18.100000000000001</v>
      </c>
      <c r="M41" s="361"/>
      <c r="N41" s="44" t="s">
        <v>1310</v>
      </c>
    </row>
    <row r="42" spans="1:14" ht="19" customHeight="1">
      <c r="A42" s="39" t="s">
        <v>972</v>
      </c>
      <c r="B42" s="39" t="s">
        <v>324</v>
      </c>
      <c r="C42" s="161">
        <v>7</v>
      </c>
      <c r="D42" s="161">
        <v>0.52</v>
      </c>
      <c r="E42" s="358">
        <v>1.56</v>
      </c>
      <c r="F42" s="358"/>
      <c r="G42" s="39">
        <f t="shared" si="0"/>
        <v>0.14000000000000001</v>
      </c>
      <c r="H42" s="359">
        <v>0.7</v>
      </c>
      <c r="I42" s="359"/>
      <c r="J42" s="39">
        <v>1.5</v>
      </c>
      <c r="K42" s="48">
        <v>12.5</v>
      </c>
      <c r="L42" s="359">
        <v>12.1</v>
      </c>
      <c r="M42" s="359"/>
      <c r="N42" s="43" t="s">
        <v>1215</v>
      </c>
    </row>
    <row r="43" spans="1:14" ht="19" customHeight="1">
      <c r="A43" s="41" t="s">
        <v>972</v>
      </c>
      <c r="B43" s="41" t="s">
        <v>327</v>
      </c>
      <c r="C43" s="160">
        <v>7</v>
      </c>
      <c r="D43" s="162">
        <v>0.67</v>
      </c>
      <c r="E43" s="360">
        <v>2.0099999999999998</v>
      </c>
      <c r="F43" s="360"/>
      <c r="G43" s="41">
        <f t="shared" si="0"/>
        <v>0.14000000000000001</v>
      </c>
      <c r="H43" s="361">
        <v>0.7</v>
      </c>
      <c r="I43" s="361"/>
      <c r="J43" s="41">
        <v>1.5</v>
      </c>
      <c r="K43" s="47">
        <v>13.5</v>
      </c>
      <c r="L43" s="361">
        <v>7.4</v>
      </c>
      <c r="M43" s="361"/>
      <c r="N43" s="44" t="s">
        <v>329</v>
      </c>
    </row>
    <row r="44" spans="1:14" ht="19" customHeight="1">
      <c r="A44" s="39" t="s">
        <v>972</v>
      </c>
      <c r="B44" s="39" t="s">
        <v>978</v>
      </c>
      <c r="C44" s="161">
        <v>7</v>
      </c>
      <c r="D44" s="161">
        <v>0.3</v>
      </c>
      <c r="E44" s="358">
        <v>0.9</v>
      </c>
      <c r="F44" s="358"/>
      <c r="G44" s="39">
        <f t="shared" si="0"/>
        <v>0.14000000000000001</v>
      </c>
      <c r="H44" s="359">
        <v>0.7</v>
      </c>
      <c r="I44" s="359"/>
      <c r="J44" s="39">
        <v>1.5</v>
      </c>
      <c r="K44" s="48">
        <v>11.7</v>
      </c>
      <c r="L44" s="359">
        <v>36</v>
      </c>
      <c r="M44" s="359"/>
      <c r="N44" s="151" t="s">
        <v>1412</v>
      </c>
    </row>
    <row r="45" spans="1:14" ht="19" customHeight="1">
      <c r="A45" s="41" t="s">
        <v>972</v>
      </c>
      <c r="B45" s="41" t="s">
        <v>336</v>
      </c>
      <c r="C45" s="160">
        <v>7</v>
      </c>
      <c r="D45" s="162">
        <v>0.37</v>
      </c>
      <c r="E45" s="360">
        <v>1.1100000000000001</v>
      </c>
      <c r="F45" s="360"/>
      <c r="G45" s="41">
        <f t="shared" si="0"/>
        <v>0.14000000000000001</v>
      </c>
      <c r="H45" s="361">
        <v>0.7</v>
      </c>
      <c r="I45" s="361"/>
      <c r="J45" s="41">
        <v>1.5</v>
      </c>
      <c r="K45" s="47">
        <v>12.2</v>
      </c>
      <c r="L45" s="361">
        <v>24.5</v>
      </c>
      <c r="M45" s="361"/>
      <c r="N45" s="150" t="s">
        <v>1434</v>
      </c>
    </row>
    <row r="46" spans="1:14" ht="19" customHeight="1">
      <c r="A46" s="39" t="s">
        <v>972</v>
      </c>
      <c r="B46" s="39" t="s">
        <v>979</v>
      </c>
      <c r="C46" s="161">
        <v>7</v>
      </c>
      <c r="D46" s="161">
        <v>0.42</v>
      </c>
      <c r="E46" s="358">
        <v>1.26</v>
      </c>
      <c r="F46" s="358"/>
      <c r="G46" s="39">
        <f t="shared" si="0"/>
        <v>0.14000000000000001</v>
      </c>
      <c r="H46" s="359">
        <v>0.7</v>
      </c>
      <c r="I46" s="359"/>
      <c r="J46" s="39">
        <v>1.5</v>
      </c>
      <c r="K46" s="48">
        <v>12.7</v>
      </c>
      <c r="L46" s="359">
        <v>18.100000000000001</v>
      </c>
      <c r="M46" s="359"/>
      <c r="N46" s="151" t="s">
        <v>344</v>
      </c>
    </row>
    <row r="47" spans="1:14" ht="19" customHeight="1">
      <c r="A47" s="41" t="s">
        <v>972</v>
      </c>
      <c r="B47" s="41" t="s">
        <v>342</v>
      </c>
      <c r="C47" s="160">
        <v>7</v>
      </c>
      <c r="D47" s="162">
        <v>0.52</v>
      </c>
      <c r="E47" s="360">
        <v>1.56</v>
      </c>
      <c r="F47" s="360"/>
      <c r="G47" s="41">
        <f t="shared" si="0"/>
        <v>0.14000000000000001</v>
      </c>
      <c r="H47" s="361">
        <v>0.7</v>
      </c>
      <c r="I47" s="361"/>
      <c r="J47" s="41">
        <v>1.5</v>
      </c>
      <c r="K47" s="47">
        <v>14</v>
      </c>
      <c r="L47" s="361">
        <v>12.1</v>
      </c>
      <c r="M47" s="361"/>
      <c r="N47" s="150" t="s">
        <v>1446</v>
      </c>
    </row>
    <row r="48" spans="1:14" ht="19" customHeight="1">
      <c r="A48" s="39" t="s">
        <v>972</v>
      </c>
      <c r="B48" s="39" t="s">
        <v>345</v>
      </c>
      <c r="C48" s="161">
        <v>7</v>
      </c>
      <c r="D48" s="161">
        <v>0.67</v>
      </c>
      <c r="E48" s="358">
        <v>2.0099999999999998</v>
      </c>
      <c r="F48" s="358"/>
      <c r="G48" s="39">
        <f t="shared" si="0"/>
        <v>0.14000000000000001</v>
      </c>
      <c r="H48" s="359">
        <v>0.7</v>
      </c>
      <c r="I48" s="359"/>
      <c r="J48" s="39">
        <v>1.5</v>
      </c>
      <c r="K48" s="48">
        <v>15.2</v>
      </c>
      <c r="L48" s="359">
        <v>7.4</v>
      </c>
      <c r="M48" s="359"/>
      <c r="N48" s="151" t="s">
        <v>629</v>
      </c>
    </row>
    <row r="49" spans="1:15" ht="19" customHeight="1">
      <c r="A49" s="41" t="s">
        <v>972</v>
      </c>
      <c r="B49" s="41" t="s">
        <v>980</v>
      </c>
      <c r="C49" s="160">
        <v>7</v>
      </c>
      <c r="D49" s="162">
        <v>0.3</v>
      </c>
      <c r="E49" s="360">
        <v>0.9</v>
      </c>
      <c r="F49" s="360"/>
      <c r="G49" s="41">
        <f t="shared" si="0"/>
        <v>0.14000000000000001</v>
      </c>
      <c r="H49" s="361">
        <v>0.7</v>
      </c>
      <c r="I49" s="361"/>
      <c r="J49" s="41">
        <v>1.5</v>
      </c>
      <c r="K49" s="47">
        <v>12.5</v>
      </c>
      <c r="L49" s="361">
        <v>36</v>
      </c>
      <c r="M49" s="361"/>
      <c r="N49" s="150" t="s">
        <v>788</v>
      </c>
    </row>
    <row r="50" spans="1:15" ht="19" customHeight="1">
      <c r="A50" s="39" t="s">
        <v>972</v>
      </c>
      <c r="B50" s="39" t="s">
        <v>981</v>
      </c>
      <c r="C50" s="161">
        <v>7</v>
      </c>
      <c r="D50" s="161">
        <v>0.37</v>
      </c>
      <c r="E50" s="358">
        <v>1.1100000000000001</v>
      </c>
      <c r="F50" s="358"/>
      <c r="G50" s="39">
        <f t="shared" si="0"/>
        <v>0.14000000000000001</v>
      </c>
      <c r="H50" s="359">
        <v>0.7</v>
      </c>
      <c r="I50" s="359"/>
      <c r="J50" s="39">
        <v>1.5</v>
      </c>
      <c r="K50" s="48">
        <v>13.1</v>
      </c>
      <c r="L50" s="359">
        <v>24.5</v>
      </c>
      <c r="M50" s="359"/>
      <c r="N50" s="151" t="s">
        <v>1410</v>
      </c>
    </row>
    <row r="51" spans="1:15" ht="19" customHeight="1">
      <c r="A51" s="41" t="s">
        <v>972</v>
      </c>
      <c r="B51" s="41" t="s">
        <v>982</v>
      </c>
      <c r="C51" s="160">
        <v>7</v>
      </c>
      <c r="D51" s="162">
        <v>0.42</v>
      </c>
      <c r="E51" s="360">
        <v>1.26</v>
      </c>
      <c r="F51" s="360"/>
      <c r="G51" s="41">
        <f t="shared" si="0"/>
        <v>0.14000000000000001</v>
      </c>
      <c r="H51" s="361">
        <v>0.7</v>
      </c>
      <c r="I51" s="361"/>
      <c r="J51" s="41">
        <v>1.5</v>
      </c>
      <c r="K51" s="47">
        <v>13.7</v>
      </c>
      <c r="L51" s="361">
        <v>18.100000000000001</v>
      </c>
      <c r="M51" s="361"/>
      <c r="N51" s="150" t="s">
        <v>1215</v>
      </c>
    </row>
    <row r="52" spans="1:15" ht="19" customHeight="1">
      <c r="A52" s="39" t="s">
        <v>972</v>
      </c>
      <c r="B52" s="39" t="s">
        <v>983</v>
      </c>
      <c r="C52" s="161">
        <v>7</v>
      </c>
      <c r="D52" s="161">
        <v>0.52</v>
      </c>
      <c r="E52" s="358">
        <v>1.56</v>
      </c>
      <c r="F52" s="358"/>
      <c r="G52" s="39">
        <f t="shared" si="0"/>
        <v>0.14000000000000001</v>
      </c>
      <c r="H52" s="359">
        <v>0.7</v>
      </c>
      <c r="I52" s="359"/>
      <c r="J52" s="39">
        <v>1.5</v>
      </c>
      <c r="K52" s="48">
        <v>15</v>
      </c>
      <c r="L52" s="359">
        <v>12.1</v>
      </c>
      <c r="M52" s="359"/>
      <c r="N52" s="151" t="s">
        <v>1323</v>
      </c>
    </row>
    <row r="53" spans="1:15" ht="19" customHeight="1">
      <c r="A53" s="41" t="s">
        <v>972</v>
      </c>
      <c r="B53" s="41" t="s">
        <v>984</v>
      </c>
      <c r="C53" s="160">
        <v>7</v>
      </c>
      <c r="D53" s="162">
        <v>0.67</v>
      </c>
      <c r="E53" s="360">
        <v>2.0099999999999998</v>
      </c>
      <c r="F53" s="360"/>
      <c r="G53" s="41">
        <f t="shared" si="0"/>
        <v>0.14000000000000001</v>
      </c>
      <c r="H53" s="361">
        <v>0.7</v>
      </c>
      <c r="I53" s="361"/>
      <c r="J53" s="41">
        <v>1.5</v>
      </c>
      <c r="K53" s="47">
        <v>16.399999999999999</v>
      </c>
      <c r="L53" s="361">
        <v>7.4</v>
      </c>
      <c r="M53" s="361"/>
      <c r="N53" s="150" t="s">
        <v>1477</v>
      </c>
    </row>
    <row r="54" spans="1:15" ht="19" customHeight="1">
      <c r="A54" s="39" t="s">
        <v>972</v>
      </c>
      <c r="B54" s="39" t="s">
        <v>985</v>
      </c>
      <c r="C54" s="161">
        <v>7</v>
      </c>
      <c r="D54" s="161">
        <v>0.3</v>
      </c>
      <c r="E54" s="358">
        <v>0.9</v>
      </c>
      <c r="F54" s="358"/>
      <c r="G54" s="39">
        <f t="shared" si="0"/>
        <v>0.14000000000000001</v>
      </c>
      <c r="H54" s="359">
        <v>0.7</v>
      </c>
      <c r="I54" s="359"/>
      <c r="J54" s="39">
        <v>1.5</v>
      </c>
      <c r="K54" s="48">
        <v>12.5</v>
      </c>
      <c r="L54" s="359">
        <v>36</v>
      </c>
      <c r="M54" s="359"/>
      <c r="N54" s="151" t="s">
        <v>1304</v>
      </c>
    </row>
    <row r="55" spans="1:15" ht="19" customHeight="1">
      <c r="A55" s="41" t="s">
        <v>972</v>
      </c>
      <c r="B55" s="41" t="s">
        <v>986</v>
      </c>
      <c r="C55" s="160">
        <v>7</v>
      </c>
      <c r="D55" s="162">
        <v>0.37</v>
      </c>
      <c r="E55" s="360">
        <v>1.1100000000000001</v>
      </c>
      <c r="F55" s="360"/>
      <c r="G55" s="41">
        <f t="shared" si="0"/>
        <v>0.14000000000000001</v>
      </c>
      <c r="H55" s="361">
        <v>0.7</v>
      </c>
      <c r="I55" s="361"/>
      <c r="J55" s="41">
        <v>1.5</v>
      </c>
      <c r="K55" s="47">
        <v>13.1</v>
      </c>
      <c r="L55" s="361">
        <v>24.5</v>
      </c>
      <c r="M55" s="361"/>
      <c r="N55" s="150" t="s">
        <v>1308</v>
      </c>
    </row>
    <row r="56" spans="1:15" ht="19" customHeight="1">
      <c r="A56" s="39" t="s">
        <v>972</v>
      </c>
      <c r="B56" s="39" t="s">
        <v>987</v>
      </c>
      <c r="C56" s="161">
        <v>7</v>
      </c>
      <c r="D56" s="161">
        <v>0.42</v>
      </c>
      <c r="E56" s="358">
        <v>1.26</v>
      </c>
      <c r="F56" s="358"/>
      <c r="G56" s="39">
        <f t="shared" si="0"/>
        <v>0.14000000000000001</v>
      </c>
      <c r="H56" s="359">
        <v>0.7</v>
      </c>
      <c r="I56" s="359"/>
      <c r="J56" s="39">
        <v>1.5</v>
      </c>
      <c r="K56" s="48">
        <v>13.7</v>
      </c>
      <c r="L56" s="359">
        <v>18.100000000000001</v>
      </c>
      <c r="M56" s="359"/>
      <c r="N56" s="151" t="s">
        <v>1504</v>
      </c>
    </row>
    <row r="57" spans="1:15" ht="19" customHeight="1">
      <c r="A57" s="41" t="s">
        <v>972</v>
      </c>
      <c r="B57" s="41" t="s">
        <v>988</v>
      </c>
      <c r="C57" s="160">
        <v>7</v>
      </c>
      <c r="D57" s="162">
        <v>0.52</v>
      </c>
      <c r="E57" s="360">
        <v>1.56</v>
      </c>
      <c r="F57" s="360"/>
      <c r="G57" s="41">
        <f t="shared" si="0"/>
        <v>0.14000000000000001</v>
      </c>
      <c r="H57" s="361">
        <v>0.7</v>
      </c>
      <c r="I57" s="361"/>
      <c r="J57" s="41">
        <v>1.5</v>
      </c>
      <c r="K57" s="47">
        <v>15</v>
      </c>
      <c r="L57" s="361">
        <v>12.1</v>
      </c>
      <c r="M57" s="361"/>
      <c r="N57" s="150" t="s">
        <v>1329</v>
      </c>
    </row>
    <row r="58" spans="1:15" ht="19" customHeight="1">
      <c r="A58" s="39" t="s">
        <v>972</v>
      </c>
      <c r="B58" s="39" t="s">
        <v>989</v>
      </c>
      <c r="C58" s="161">
        <v>7</v>
      </c>
      <c r="D58" s="161">
        <v>0.67</v>
      </c>
      <c r="E58" s="358">
        <v>2.0099999999999998</v>
      </c>
      <c r="F58" s="358"/>
      <c r="G58" s="39">
        <f t="shared" si="0"/>
        <v>0.14000000000000001</v>
      </c>
      <c r="H58" s="359">
        <v>0.7</v>
      </c>
      <c r="I58" s="359"/>
      <c r="J58" s="39">
        <v>1.5</v>
      </c>
      <c r="K58" s="48">
        <v>16.399999999999999</v>
      </c>
      <c r="L58" s="359">
        <v>7.4</v>
      </c>
      <c r="M58" s="359"/>
      <c r="N58" s="151" t="s">
        <v>674</v>
      </c>
    </row>
    <row r="59" spans="1:15" ht="19" customHeight="1">
      <c r="A59" s="41" t="s">
        <v>972</v>
      </c>
      <c r="B59" s="41" t="s">
        <v>990</v>
      </c>
      <c r="C59" s="160">
        <v>7</v>
      </c>
      <c r="D59" s="162">
        <v>0.3</v>
      </c>
      <c r="E59" s="360">
        <v>0.9</v>
      </c>
      <c r="F59" s="360"/>
      <c r="G59" s="41">
        <f t="shared" si="0"/>
        <v>0.14000000000000001</v>
      </c>
      <c r="H59" s="361">
        <v>0.7</v>
      </c>
      <c r="I59" s="361"/>
      <c r="J59" s="41">
        <v>1.5</v>
      </c>
      <c r="K59" s="47">
        <v>16</v>
      </c>
      <c r="L59" s="361">
        <v>36</v>
      </c>
      <c r="M59" s="361"/>
      <c r="N59" s="150" t="s">
        <v>1505</v>
      </c>
    </row>
    <row r="60" spans="1:15" ht="19" customHeight="1">
      <c r="A60" s="39" t="s">
        <v>972</v>
      </c>
      <c r="B60" s="39" t="s">
        <v>991</v>
      </c>
      <c r="C60" s="161">
        <v>7</v>
      </c>
      <c r="D60" s="161">
        <v>0.37</v>
      </c>
      <c r="E60" s="358">
        <v>1.1100000000000001</v>
      </c>
      <c r="F60" s="358"/>
      <c r="G60" s="39">
        <f t="shared" si="0"/>
        <v>0.14000000000000001</v>
      </c>
      <c r="H60" s="359">
        <v>0.7</v>
      </c>
      <c r="I60" s="359"/>
      <c r="J60" s="39">
        <v>1.5</v>
      </c>
      <c r="K60" s="48">
        <v>17</v>
      </c>
      <c r="L60" s="359">
        <v>24.5</v>
      </c>
      <c r="M60" s="359"/>
      <c r="N60" s="151" t="s">
        <v>1332</v>
      </c>
    </row>
    <row r="61" spans="1:15" ht="19" customHeight="1">
      <c r="A61" s="41" t="s">
        <v>972</v>
      </c>
      <c r="B61" s="41" t="s">
        <v>992</v>
      </c>
      <c r="C61" s="160">
        <v>7</v>
      </c>
      <c r="D61" s="162">
        <v>0.42</v>
      </c>
      <c r="E61" s="360">
        <v>1.26</v>
      </c>
      <c r="F61" s="360"/>
      <c r="G61" s="41">
        <f t="shared" si="0"/>
        <v>0.14000000000000001</v>
      </c>
      <c r="H61" s="361">
        <v>0.7</v>
      </c>
      <c r="I61" s="361"/>
      <c r="J61" s="41">
        <v>1.5</v>
      </c>
      <c r="K61" s="47">
        <v>17.7</v>
      </c>
      <c r="L61" s="361">
        <v>18.100000000000001</v>
      </c>
      <c r="M61" s="361"/>
      <c r="N61" s="150" t="s">
        <v>1316</v>
      </c>
    </row>
    <row r="62" spans="1:15" ht="19" customHeight="1">
      <c r="A62" s="39" t="s">
        <v>972</v>
      </c>
      <c r="B62" s="39" t="s">
        <v>993</v>
      </c>
      <c r="C62" s="161">
        <v>7</v>
      </c>
      <c r="D62" s="161">
        <v>0.52</v>
      </c>
      <c r="E62" s="358">
        <v>1.56</v>
      </c>
      <c r="F62" s="358"/>
      <c r="G62" s="39">
        <f t="shared" si="0"/>
        <v>0.14000000000000001</v>
      </c>
      <c r="H62" s="359">
        <v>0.7</v>
      </c>
      <c r="I62" s="359"/>
      <c r="J62" s="39">
        <v>1.5</v>
      </c>
      <c r="K62" s="48">
        <v>19.600000000000001</v>
      </c>
      <c r="L62" s="359">
        <v>12.1</v>
      </c>
      <c r="M62" s="359"/>
      <c r="N62" s="151" t="s">
        <v>1506</v>
      </c>
    </row>
    <row r="63" spans="1:15" ht="19" customHeight="1">
      <c r="A63" s="41" t="s">
        <v>972</v>
      </c>
      <c r="B63" s="41" t="s">
        <v>994</v>
      </c>
      <c r="C63" s="160">
        <v>7</v>
      </c>
      <c r="D63" s="162">
        <v>0.67</v>
      </c>
      <c r="E63" s="360">
        <v>2.0099999999999998</v>
      </c>
      <c r="F63" s="360"/>
      <c r="G63" s="41">
        <f t="shared" si="0"/>
        <v>0.14000000000000001</v>
      </c>
      <c r="H63" s="361">
        <v>0.7</v>
      </c>
      <c r="I63" s="361"/>
      <c r="J63" s="41">
        <v>1.5</v>
      </c>
      <c r="K63" s="47">
        <v>21.5</v>
      </c>
      <c r="L63" s="361">
        <v>7.4</v>
      </c>
      <c r="M63" s="361"/>
      <c r="N63" s="150" t="s">
        <v>632</v>
      </c>
      <c r="O63" s="135" t="s">
        <v>1346</v>
      </c>
    </row>
    <row r="69" spans="1:14" ht="30" customHeight="1">
      <c r="A69" s="12"/>
      <c r="B69" s="13" t="s">
        <v>7</v>
      </c>
      <c r="C69" s="14"/>
      <c r="D69" s="14"/>
      <c r="E69" s="14"/>
      <c r="F69" s="14"/>
      <c r="G69" s="14"/>
      <c r="H69" s="14"/>
      <c r="I69" s="14"/>
      <c r="J69" s="14"/>
      <c r="K69" s="14"/>
      <c r="L69" s="14"/>
      <c r="M69" s="14"/>
      <c r="N69" s="16">
        <v>73</v>
      </c>
    </row>
  </sheetData>
  <mergeCells count="120">
    <mergeCell ref="G26:G27"/>
    <mergeCell ref="F1:M1"/>
    <mergeCell ref="A2:N2"/>
    <mergeCell ref="C26:D26"/>
    <mergeCell ref="C27:D27"/>
    <mergeCell ref="E28:F28"/>
    <mergeCell ref="H28:I28"/>
    <mergeCell ref="L28:M28"/>
    <mergeCell ref="E29:F29"/>
    <mergeCell ref="H29:I29"/>
    <mergeCell ref="L29:M29"/>
    <mergeCell ref="E30:F30"/>
    <mergeCell ref="H30:I30"/>
    <mergeCell ref="L30:M30"/>
    <mergeCell ref="E31:F31"/>
    <mergeCell ref="H31:I31"/>
    <mergeCell ref="L31:M31"/>
    <mergeCell ref="E32:F32"/>
    <mergeCell ref="H32:I32"/>
    <mergeCell ref="L32:M32"/>
    <mergeCell ref="E33:F33"/>
    <mergeCell ref="H33:I33"/>
    <mergeCell ref="L33:M33"/>
    <mergeCell ref="E34:F34"/>
    <mergeCell ref="H34:I34"/>
    <mergeCell ref="L34:M34"/>
    <mergeCell ref="E35:F35"/>
    <mergeCell ref="H35:I35"/>
    <mergeCell ref="L35:M35"/>
    <mergeCell ref="E36:F36"/>
    <mergeCell ref="H36:I36"/>
    <mergeCell ref="L36:M36"/>
    <mergeCell ref="E37:F37"/>
    <mergeCell ref="H37:I37"/>
    <mergeCell ref="L37:M37"/>
    <mergeCell ref="E38:F38"/>
    <mergeCell ref="H38:I38"/>
    <mergeCell ref="L38:M38"/>
    <mergeCell ref="E39:F39"/>
    <mergeCell ref="H39:I39"/>
    <mergeCell ref="L39:M39"/>
    <mergeCell ref="E40:F40"/>
    <mergeCell ref="H40:I40"/>
    <mergeCell ref="L40:M40"/>
    <mergeCell ref="E41:F41"/>
    <mergeCell ref="H41:I41"/>
    <mergeCell ref="L41:M41"/>
    <mergeCell ref="E42:F42"/>
    <mergeCell ref="H42:I42"/>
    <mergeCell ref="L42:M42"/>
    <mergeCell ref="E43:F43"/>
    <mergeCell ref="H43:I43"/>
    <mergeCell ref="L43:M43"/>
    <mergeCell ref="E44:F44"/>
    <mergeCell ref="H44:I44"/>
    <mergeCell ref="L44:M44"/>
    <mergeCell ref="E45:F45"/>
    <mergeCell ref="H45:I45"/>
    <mergeCell ref="L45:M45"/>
    <mergeCell ref="E46:F46"/>
    <mergeCell ref="H46:I46"/>
    <mergeCell ref="L46:M46"/>
    <mergeCell ref="E47:F47"/>
    <mergeCell ref="H47:I47"/>
    <mergeCell ref="L47:M47"/>
    <mergeCell ref="E48:F48"/>
    <mergeCell ref="H48:I48"/>
    <mergeCell ref="L48:M48"/>
    <mergeCell ref="E49:F49"/>
    <mergeCell ref="H49:I49"/>
    <mergeCell ref="L49:M49"/>
    <mergeCell ref="E50:F50"/>
    <mergeCell ref="H50:I50"/>
    <mergeCell ref="L50:M50"/>
    <mergeCell ref="E51:F51"/>
    <mergeCell ref="H51:I51"/>
    <mergeCell ref="L51:M51"/>
    <mergeCell ref="E52:F52"/>
    <mergeCell ref="H52:I52"/>
    <mergeCell ref="L52:M52"/>
    <mergeCell ref="E53:F53"/>
    <mergeCell ref="H53:I53"/>
    <mergeCell ref="L53:M53"/>
    <mergeCell ref="L57:M57"/>
    <mergeCell ref="E58:F58"/>
    <mergeCell ref="H58:I58"/>
    <mergeCell ref="L58:M58"/>
    <mergeCell ref="E54:F54"/>
    <mergeCell ref="H54:I54"/>
    <mergeCell ref="L54:M54"/>
    <mergeCell ref="E55:F55"/>
    <mergeCell ref="H55:I55"/>
    <mergeCell ref="L55:M55"/>
    <mergeCell ref="E56:F56"/>
    <mergeCell ref="H56:I56"/>
    <mergeCell ref="L56:M56"/>
    <mergeCell ref="E63:F63"/>
    <mergeCell ref="H63:I63"/>
    <mergeCell ref="L63:M63"/>
    <mergeCell ref="J26:J27"/>
    <mergeCell ref="K26:K27"/>
    <mergeCell ref="N26:N27"/>
    <mergeCell ref="A26:B27"/>
    <mergeCell ref="E26:F27"/>
    <mergeCell ref="H26:I27"/>
    <mergeCell ref="L26:M27"/>
    <mergeCell ref="E61:F61"/>
    <mergeCell ref="H61:I61"/>
    <mergeCell ref="L61:M61"/>
    <mergeCell ref="E62:F62"/>
    <mergeCell ref="H62:I62"/>
    <mergeCell ref="L62:M62"/>
    <mergeCell ref="E59:F59"/>
    <mergeCell ref="H59:I59"/>
    <mergeCell ref="L59:M59"/>
    <mergeCell ref="E60:F60"/>
    <mergeCell ref="H60:I60"/>
    <mergeCell ref="L60:M60"/>
    <mergeCell ref="E57:F57"/>
    <mergeCell ref="H57:I57"/>
  </mergeCells>
  <hyperlinks>
    <hyperlink ref="B69" r:id="rId1" tooltip="http://www.Z43-cable.vn" xr:uid="{00000000-0004-0000-4500-000000000000}"/>
  </hyperlinks>
  <pageMargins left="0.47222222222222199" right="0.47222222222222199" top="0.118055555555556" bottom="5.9027777777777797E-2" header="0" footer="0"/>
  <pageSetup paperSize="9" scale="65" orientation="portrait" r:id="rId2"/>
  <colBreaks count="1" manualBreakCount="1">
    <brk id="14" max="86" man="1"/>
  </colBreaks>
  <drawing r:id="rId3"/>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tabColor rgb="FFFF0000"/>
  </sheetPr>
  <dimension ref="A1:O68"/>
  <sheetViews>
    <sheetView view="pageBreakPreview" topLeftCell="A24" zoomScaleNormal="115" workbookViewId="0">
      <selection activeCell="L38" sqref="L38"/>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959</v>
      </c>
      <c r="B1" s="17"/>
      <c r="C1" s="17"/>
      <c r="D1" s="17"/>
      <c r="E1" s="17"/>
      <c r="F1" s="17"/>
      <c r="H1" s="179" t="s">
        <v>1</v>
      </c>
      <c r="I1" s="179"/>
      <c r="J1" s="179"/>
      <c r="K1" s="179"/>
      <c r="L1" s="179"/>
      <c r="M1" s="179"/>
      <c r="N1" s="179"/>
    </row>
    <row r="2" spans="1:15" s="1" customFormat="1" ht="45" customHeight="1">
      <c r="A2" s="364" t="s">
        <v>960</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961</v>
      </c>
      <c r="B4" s="31"/>
      <c r="C4" s="31"/>
      <c r="D4" s="31"/>
      <c r="E4" s="31"/>
      <c r="F4" s="31"/>
      <c r="G4" s="32"/>
      <c r="H4" s="32"/>
      <c r="I4" s="32"/>
      <c r="J4" s="32"/>
      <c r="K4" s="32"/>
      <c r="L4" s="32"/>
      <c r="M4" s="32"/>
      <c r="N4" s="32"/>
      <c r="O4" s="32"/>
    </row>
    <row r="5" spans="1:15" ht="14.5">
      <c r="A5" s="22"/>
      <c r="B5" s="22"/>
      <c r="C5" s="22"/>
      <c r="D5" s="22"/>
      <c r="E5" s="22"/>
      <c r="F5" s="22"/>
      <c r="K5"/>
    </row>
    <row r="6" spans="1:15" ht="15">
      <c r="A6" s="4" t="s">
        <v>962</v>
      </c>
      <c r="B6" s="33"/>
      <c r="C6" s="33"/>
      <c r="D6" s="33"/>
      <c r="E6" s="33"/>
      <c r="F6" s="33"/>
    </row>
    <row r="7" spans="1:15">
      <c r="A7" s="2" t="s">
        <v>963</v>
      </c>
      <c r="B7" s="34"/>
      <c r="C7" s="34"/>
      <c r="D7" s="34"/>
      <c r="E7" s="34"/>
      <c r="F7" s="34"/>
    </row>
    <row r="8" spans="1:15">
      <c r="A8" s="2" t="s">
        <v>964</v>
      </c>
      <c r="B8" s="34"/>
      <c r="C8" s="34"/>
      <c r="D8" s="34"/>
      <c r="E8" s="34"/>
      <c r="F8" s="34"/>
    </row>
    <row r="9" spans="1:15">
      <c r="A9" s="2" t="s">
        <v>965</v>
      </c>
      <c r="B9" s="34"/>
      <c r="C9" s="34"/>
      <c r="D9" s="34"/>
      <c r="E9" s="34"/>
      <c r="F9" s="34"/>
    </row>
    <row r="10" spans="1:15">
      <c r="A10" s="2" t="s">
        <v>966</v>
      </c>
      <c r="B10" s="34"/>
      <c r="C10" s="34"/>
      <c r="D10" s="34"/>
      <c r="E10" s="34"/>
      <c r="F10" s="34"/>
    </row>
    <row r="11" spans="1:15">
      <c r="A11" s="2" t="s">
        <v>967</v>
      </c>
    </row>
    <row r="12" spans="1:15" customFormat="1" ht="14.5">
      <c r="A12" s="2"/>
      <c r="B12" s="2"/>
      <c r="C12" s="2"/>
      <c r="D12" s="2"/>
      <c r="E12" s="2"/>
      <c r="F12" s="2"/>
    </row>
    <row r="13" spans="1:15" s="1" customFormat="1" ht="15.5">
      <c r="A13" s="4" t="s">
        <v>174</v>
      </c>
      <c r="B13" s="4"/>
      <c r="C13" s="4"/>
      <c r="D13" s="4"/>
      <c r="E13" s="4"/>
      <c r="F13" s="4"/>
    </row>
    <row r="14" spans="1:15">
      <c r="A14" s="2" t="s">
        <v>858</v>
      </c>
      <c r="B14" s="34"/>
      <c r="C14" s="34"/>
      <c r="D14" s="34"/>
      <c r="E14" s="34"/>
      <c r="F14" s="34"/>
      <c r="G14" s="35"/>
      <c r="H14" s="35"/>
      <c r="I14" s="35"/>
      <c r="J14" s="35"/>
      <c r="K14" s="35"/>
      <c r="L14" s="35"/>
    </row>
    <row r="15" spans="1:15">
      <c r="A15" s="2" t="s">
        <v>968</v>
      </c>
      <c r="B15" s="34"/>
      <c r="C15" s="34"/>
      <c r="D15" s="34"/>
      <c r="E15" s="34"/>
      <c r="F15" s="34"/>
      <c r="G15" s="35"/>
      <c r="H15" s="35"/>
      <c r="I15" s="35"/>
      <c r="J15" s="35"/>
      <c r="K15" s="35"/>
      <c r="L15" s="35"/>
    </row>
    <row r="17" spans="1:15" ht="15">
      <c r="A17" s="4" t="s">
        <v>176</v>
      </c>
      <c r="B17" s="33"/>
      <c r="C17" s="33"/>
      <c r="D17" s="33"/>
      <c r="E17" s="33"/>
      <c r="F17" s="33"/>
    </row>
    <row r="18" spans="1:15">
      <c r="A18" s="36" t="s">
        <v>860</v>
      </c>
      <c r="B18" s="37"/>
      <c r="C18" s="37"/>
      <c r="D18" s="37"/>
      <c r="E18" s="37"/>
      <c r="F18" s="37"/>
    </row>
    <row r="19" spans="1:15">
      <c r="A19" s="36" t="s">
        <v>995</v>
      </c>
      <c r="B19" s="37"/>
      <c r="C19" s="37"/>
      <c r="D19" s="37"/>
      <c r="E19" s="37"/>
      <c r="F19" s="37"/>
    </row>
    <row r="20" spans="1:15">
      <c r="A20" s="36" t="s">
        <v>996</v>
      </c>
      <c r="B20" s="37"/>
      <c r="C20" s="37"/>
      <c r="D20" s="37"/>
      <c r="E20" s="37"/>
      <c r="F20" s="37"/>
    </row>
    <row r="21" spans="1:15">
      <c r="A21" s="36" t="s">
        <v>997</v>
      </c>
      <c r="B21" s="37"/>
      <c r="C21" s="37"/>
      <c r="D21" s="37"/>
      <c r="E21" s="37"/>
      <c r="F21" s="37"/>
    </row>
    <row r="22" spans="1:15">
      <c r="A22" s="36" t="s">
        <v>998</v>
      </c>
      <c r="B22" s="37"/>
      <c r="C22" s="37"/>
      <c r="D22" s="37"/>
      <c r="E22" s="37"/>
      <c r="F22" s="37"/>
    </row>
    <row r="23" spans="1:15">
      <c r="A23" s="36" t="s">
        <v>999</v>
      </c>
      <c r="B23" s="37"/>
      <c r="C23" s="37"/>
      <c r="D23" s="37"/>
      <c r="E23" s="37"/>
      <c r="F23" s="37"/>
    </row>
    <row r="25" spans="1:15" ht="15">
      <c r="A25" s="4" t="s">
        <v>182</v>
      </c>
      <c r="B25" s="33"/>
      <c r="C25" s="33"/>
      <c r="D25" s="33"/>
      <c r="E25" s="33"/>
      <c r="F25" s="33"/>
    </row>
    <row r="27" spans="1:15" ht="42" customHeight="1">
      <c r="A27" s="193" t="s">
        <v>183</v>
      </c>
      <c r="B27" s="193"/>
      <c r="C27" s="193" t="s">
        <v>184</v>
      </c>
      <c r="D27" s="193"/>
      <c r="E27" s="193"/>
      <c r="F27" s="193"/>
      <c r="G27" s="193" t="s">
        <v>186</v>
      </c>
      <c r="H27" s="193"/>
      <c r="I27" s="193" t="s">
        <v>187</v>
      </c>
      <c r="J27" s="193"/>
      <c r="K27" s="193" t="s">
        <v>188</v>
      </c>
      <c r="L27" s="193" t="s">
        <v>189</v>
      </c>
      <c r="M27" s="193" t="s">
        <v>190</v>
      </c>
      <c r="N27" s="193"/>
      <c r="O27" s="193" t="s">
        <v>191</v>
      </c>
    </row>
    <row r="28" spans="1:15" ht="30" customHeight="1">
      <c r="A28" s="193"/>
      <c r="B28" s="193"/>
      <c r="C28" s="193" t="s">
        <v>240</v>
      </c>
      <c r="D28" s="193"/>
      <c r="E28" s="193"/>
      <c r="F28" s="193"/>
      <c r="G28" s="193"/>
      <c r="H28" s="193"/>
      <c r="I28" s="193"/>
      <c r="J28" s="193"/>
      <c r="K28" s="193"/>
      <c r="L28" s="193"/>
      <c r="M28" s="193"/>
      <c r="N28" s="193"/>
      <c r="O28" s="193"/>
    </row>
    <row r="29" spans="1:15">
      <c r="A29" s="38" t="s">
        <v>192</v>
      </c>
      <c r="B29" s="38" t="s">
        <v>193</v>
      </c>
      <c r="C29" s="193" t="s">
        <v>194</v>
      </c>
      <c r="D29" s="193"/>
      <c r="E29" s="193" t="s">
        <v>196</v>
      </c>
      <c r="F29" s="365"/>
      <c r="G29" s="193" t="s">
        <v>196</v>
      </c>
      <c r="H29" s="193"/>
      <c r="I29" s="193" t="s">
        <v>196</v>
      </c>
      <c r="J29" s="193"/>
      <c r="K29" s="38" t="s">
        <v>196</v>
      </c>
      <c r="L29" s="38" t="s">
        <v>196</v>
      </c>
      <c r="M29" s="193" t="s">
        <v>197</v>
      </c>
      <c r="N29" s="193"/>
      <c r="O29" s="38" t="s">
        <v>198</v>
      </c>
    </row>
    <row r="30" spans="1:15" ht="20" customHeight="1">
      <c r="A30" s="41" t="s">
        <v>972</v>
      </c>
      <c r="B30" s="41" t="s">
        <v>1000</v>
      </c>
      <c r="C30" s="360">
        <v>7</v>
      </c>
      <c r="D30" s="360"/>
      <c r="E30" s="360">
        <v>0.3</v>
      </c>
      <c r="F30" s="360"/>
      <c r="G30" s="360">
        <v>0.9</v>
      </c>
      <c r="H30" s="360"/>
      <c r="I30" s="361">
        <v>0.7</v>
      </c>
      <c r="J30" s="361"/>
      <c r="K30" s="41">
        <v>1.6</v>
      </c>
      <c r="L30" s="47">
        <v>18.2</v>
      </c>
      <c r="M30" s="360">
        <v>36</v>
      </c>
      <c r="N30" s="360"/>
      <c r="O30" s="150" t="s">
        <v>1316</v>
      </c>
    </row>
    <row r="31" spans="1:15" ht="20" customHeight="1">
      <c r="A31" s="39" t="s">
        <v>972</v>
      </c>
      <c r="B31" s="39" t="s">
        <v>1001</v>
      </c>
      <c r="C31" s="358">
        <v>7</v>
      </c>
      <c r="D31" s="358"/>
      <c r="E31" s="358">
        <v>0.37</v>
      </c>
      <c r="F31" s="358"/>
      <c r="G31" s="358">
        <v>1.1100000000000001</v>
      </c>
      <c r="H31" s="358"/>
      <c r="I31" s="359">
        <v>0.7</v>
      </c>
      <c r="J31" s="359"/>
      <c r="K31" s="39">
        <v>1.6</v>
      </c>
      <c r="L31" s="48">
        <v>19.3</v>
      </c>
      <c r="M31" s="358">
        <v>24.5</v>
      </c>
      <c r="N31" s="358"/>
      <c r="O31" s="151" t="s">
        <v>1327</v>
      </c>
    </row>
    <row r="32" spans="1:15" ht="20" customHeight="1">
      <c r="A32" s="41" t="s">
        <v>972</v>
      </c>
      <c r="B32" s="41" t="s">
        <v>1002</v>
      </c>
      <c r="C32" s="360">
        <v>7</v>
      </c>
      <c r="D32" s="360"/>
      <c r="E32" s="360">
        <v>0.42</v>
      </c>
      <c r="F32" s="360"/>
      <c r="G32" s="360">
        <v>1.26</v>
      </c>
      <c r="H32" s="360"/>
      <c r="I32" s="361">
        <v>0.7</v>
      </c>
      <c r="J32" s="361"/>
      <c r="K32" s="41">
        <v>1.6</v>
      </c>
      <c r="L32" s="47">
        <v>20.2</v>
      </c>
      <c r="M32" s="360">
        <v>18.100000000000001</v>
      </c>
      <c r="N32" s="360"/>
      <c r="O32" s="150" t="s">
        <v>1344</v>
      </c>
    </row>
    <row r="33" spans="1:15" ht="20" customHeight="1">
      <c r="A33" s="39" t="s">
        <v>972</v>
      </c>
      <c r="B33" s="39" t="s">
        <v>1003</v>
      </c>
      <c r="C33" s="358">
        <v>7</v>
      </c>
      <c r="D33" s="358"/>
      <c r="E33" s="358">
        <v>0.52</v>
      </c>
      <c r="F33" s="358"/>
      <c r="G33" s="358">
        <v>1.56</v>
      </c>
      <c r="H33" s="358"/>
      <c r="I33" s="359">
        <v>0.7</v>
      </c>
      <c r="J33" s="359"/>
      <c r="K33" s="39">
        <v>1.6</v>
      </c>
      <c r="L33" s="48">
        <v>22.5</v>
      </c>
      <c r="M33" s="358">
        <v>12.1</v>
      </c>
      <c r="N33" s="358"/>
      <c r="O33" s="151" t="s">
        <v>1337</v>
      </c>
    </row>
    <row r="34" spans="1:15" ht="20" customHeight="1">
      <c r="A34" s="41" t="s">
        <v>972</v>
      </c>
      <c r="B34" s="41" t="s">
        <v>1004</v>
      </c>
      <c r="C34" s="360">
        <v>7</v>
      </c>
      <c r="D34" s="360"/>
      <c r="E34" s="360">
        <v>0.67</v>
      </c>
      <c r="F34" s="360"/>
      <c r="G34" s="360">
        <v>2.0099999999999998</v>
      </c>
      <c r="H34" s="360"/>
      <c r="I34" s="361">
        <v>0.7</v>
      </c>
      <c r="J34" s="361"/>
      <c r="K34" s="41">
        <v>1.6</v>
      </c>
      <c r="L34" s="47">
        <v>24.8</v>
      </c>
      <c r="M34" s="360">
        <v>7.4</v>
      </c>
      <c r="N34" s="360"/>
      <c r="O34" s="150" t="s">
        <v>1507</v>
      </c>
    </row>
    <row r="35" spans="1:15" ht="20" customHeight="1">
      <c r="A35" s="39" t="s">
        <v>972</v>
      </c>
      <c r="B35" s="39" t="s">
        <v>1005</v>
      </c>
      <c r="C35" s="358">
        <v>7</v>
      </c>
      <c r="D35" s="358"/>
      <c r="E35" s="358">
        <v>0.3</v>
      </c>
      <c r="F35" s="358"/>
      <c r="G35" s="358">
        <v>0.9</v>
      </c>
      <c r="H35" s="358"/>
      <c r="I35" s="359">
        <v>0.7</v>
      </c>
      <c r="J35" s="359"/>
      <c r="K35" s="39"/>
      <c r="L35" s="48"/>
      <c r="M35" s="358">
        <v>36</v>
      </c>
      <c r="N35" s="358"/>
      <c r="O35" s="43"/>
    </row>
    <row r="36" spans="1:15" ht="20" customHeight="1">
      <c r="A36" s="41" t="s">
        <v>972</v>
      </c>
      <c r="B36" s="41" t="s">
        <v>1006</v>
      </c>
      <c r="C36" s="360">
        <v>7</v>
      </c>
      <c r="D36" s="360"/>
      <c r="E36" s="360">
        <v>0.37</v>
      </c>
      <c r="F36" s="360"/>
      <c r="G36" s="360">
        <v>1.1100000000000001</v>
      </c>
      <c r="H36" s="360"/>
      <c r="I36" s="361">
        <v>0.7</v>
      </c>
      <c r="J36" s="361"/>
      <c r="K36" s="41">
        <v>1.5</v>
      </c>
      <c r="L36" s="47">
        <v>25.6</v>
      </c>
      <c r="M36" s="360">
        <v>24.5</v>
      </c>
      <c r="N36" s="360"/>
      <c r="O36" s="44">
        <v>469</v>
      </c>
    </row>
    <row r="37" spans="1:15" ht="20" customHeight="1">
      <c r="A37" s="39" t="s">
        <v>972</v>
      </c>
      <c r="B37" s="39" t="s">
        <v>1007</v>
      </c>
      <c r="C37" s="358">
        <v>7</v>
      </c>
      <c r="D37" s="358"/>
      <c r="E37" s="358">
        <v>0.42</v>
      </c>
      <c r="F37" s="358"/>
      <c r="G37" s="358">
        <v>1.26</v>
      </c>
      <c r="H37" s="358"/>
      <c r="I37" s="359">
        <v>0.7</v>
      </c>
      <c r="J37" s="359"/>
      <c r="K37" s="39">
        <v>1.5</v>
      </c>
      <c r="L37" s="48">
        <v>26.5</v>
      </c>
      <c r="M37" s="358">
        <v>18.100000000000001</v>
      </c>
      <c r="N37" s="358"/>
      <c r="O37" s="43">
        <v>529</v>
      </c>
    </row>
    <row r="38" spans="1:15" ht="20" customHeight="1">
      <c r="A38" s="41" t="s">
        <v>972</v>
      </c>
      <c r="B38" s="41" t="s">
        <v>1008</v>
      </c>
      <c r="C38" s="360">
        <v>7</v>
      </c>
      <c r="D38" s="360"/>
      <c r="E38" s="360">
        <v>0.52</v>
      </c>
      <c r="F38" s="360"/>
      <c r="G38" s="360">
        <v>1.56</v>
      </c>
      <c r="H38" s="360"/>
      <c r="I38" s="361">
        <v>0.7</v>
      </c>
      <c r="J38" s="361"/>
      <c r="K38" s="41">
        <v>1.5</v>
      </c>
      <c r="L38" s="47">
        <v>28.4</v>
      </c>
      <c r="M38" s="360">
        <v>12.1</v>
      </c>
      <c r="N38" s="360"/>
      <c r="O38" s="44">
        <v>666</v>
      </c>
    </row>
    <row r="39" spans="1:15" ht="20" customHeight="1">
      <c r="A39" s="39" t="s">
        <v>972</v>
      </c>
      <c r="B39" s="39" t="s">
        <v>1009</v>
      </c>
      <c r="C39" s="358">
        <v>7</v>
      </c>
      <c r="D39" s="358"/>
      <c r="E39" s="358">
        <v>0.67</v>
      </c>
      <c r="F39" s="358"/>
      <c r="G39" s="358">
        <v>2.0099999999999998</v>
      </c>
      <c r="H39" s="358"/>
      <c r="I39" s="359">
        <v>0.7</v>
      </c>
      <c r="J39" s="359"/>
      <c r="K39" s="39">
        <v>1.5</v>
      </c>
      <c r="L39" s="48">
        <v>31.1</v>
      </c>
      <c r="M39" s="358">
        <v>7.4</v>
      </c>
      <c r="N39" s="358"/>
      <c r="O39" s="43">
        <v>918</v>
      </c>
    </row>
    <row r="40" spans="1:15" ht="20" customHeight="1">
      <c r="A40" s="41" t="s">
        <v>972</v>
      </c>
      <c r="B40" s="41" t="s">
        <v>1010</v>
      </c>
      <c r="C40" s="360">
        <v>7</v>
      </c>
      <c r="D40" s="360"/>
      <c r="E40" s="360">
        <v>0.3</v>
      </c>
      <c r="F40" s="360"/>
      <c r="G40" s="360">
        <v>0.9</v>
      </c>
      <c r="H40" s="360"/>
      <c r="I40" s="361">
        <v>0.7</v>
      </c>
      <c r="J40" s="361"/>
      <c r="K40" s="41">
        <v>1.5</v>
      </c>
      <c r="L40" s="47">
        <v>27.2</v>
      </c>
      <c r="M40" s="360">
        <v>36</v>
      </c>
      <c r="N40" s="360"/>
      <c r="O40" s="44">
        <v>508</v>
      </c>
    </row>
    <row r="41" spans="1:15" ht="20" customHeight="1">
      <c r="A41" s="39" t="s">
        <v>972</v>
      </c>
      <c r="B41" s="39" t="s">
        <v>1011</v>
      </c>
      <c r="C41" s="358">
        <v>7</v>
      </c>
      <c r="D41" s="358"/>
      <c r="E41" s="358">
        <v>0.37</v>
      </c>
      <c r="F41" s="358"/>
      <c r="G41" s="358">
        <v>1.1100000000000001</v>
      </c>
      <c r="H41" s="358"/>
      <c r="I41" s="359">
        <v>0.7</v>
      </c>
      <c r="J41" s="359"/>
      <c r="K41" s="39">
        <v>1.5</v>
      </c>
      <c r="L41" s="48">
        <v>28.7</v>
      </c>
      <c r="M41" s="358">
        <v>24.5</v>
      </c>
      <c r="N41" s="358"/>
      <c r="O41" s="43">
        <v>607</v>
      </c>
    </row>
    <row r="42" spans="1:15" ht="20" customHeight="1">
      <c r="A42" s="41" t="s">
        <v>972</v>
      </c>
      <c r="B42" s="41" t="s">
        <v>1012</v>
      </c>
      <c r="C42" s="360">
        <v>7</v>
      </c>
      <c r="D42" s="360"/>
      <c r="E42" s="360">
        <v>0.42</v>
      </c>
      <c r="F42" s="360"/>
      <c r="G42" s="360">
        <v>1.26</v>
      </c>
      <c r="H42" s="360"/>
      <c r="I42" s="361">
        <v>0.7</v>
      </c>
      <c r="J42" s="361"/>
      <c r="K42" s="41">
        <v>1.5</v>
      </c>
      <c r="L42" s="47">
        <v>29.7</v>
      </c>
      <c r="M42" s="360">
        <v>18.100000000000001</v>
      </c>
      <c r="N42" s="360"/>
      <c r="O42" s="44">
        <v>687</v>
      </c>
    </row>
    <row r="43" spans="1:15" ht="20" customHeight="1">
      <c r="A43" s="39" t="s">
        <v>972</v>
      </c>
      <c r="B43" s="39" t="s">
        <v>1013</v>
      </c>
      <c r="C43" s="358">
        <v>7</v>
      </c>
      <c r="D43" s="358"/>
      <c r="E43" s="358">
        <v>0.52</v>
      </c>
      <c r="F43" s="358"/>
      <c r="G43" s="358">
        <v>1.56</v>
      </c>
      <c r="H43" s="358"/>
      <c r="I43" s="359">
        <v>0.7</v>
      </c>
      <c r="J43" s="359"/>
      <c r="K43" s="39">
        <v>1.5</v>
      </c>
      <c r="L43" s="48">
        <v>31.8</v>
      </c>
      <c r="M43" s="358">
        <v>12.1</v>
      </c>
      <c r="N43" s="358"/>
      <c r="O43" s="43">
        <v>872</v>
      </c>
    </row>
    <row r="44" spans="1:15" ht="20" customHeight="1">
      <c r="A44" s="41" t="s">
        <v>972</v>
      </c>
      <c r="B44" s="41" t="s">
        <v>1014</v>
      </c>
      <c r="C44" s="360">
        <v>7</v>
      </c>
      <c r="D44" s="360"/>
      <c r="E44" s="360">
        <v>0.67</v>
      </c>
      <c r="F44" s="360"/>
      <c r="G44" s="360">
        <v>2.0099999999999998</v>
      </c>
      <c r="H44" s="360"/>
      <c r="I44" s="361">
        <v>0.7</v>
      </c>
      <c r="J44" s="361"/>
      <c r="K44" s="41">
        <v>1.5</v>
      </c>
      <c r="L44" s="47">
        <v>35</v>
      </c>
      <c r="M44" s="360">
        <v>7.4</v>
      </c>
      <c r="N44" s="360"/>
      <c r="O44" s="44">
        <v>1210</v>
      </c>
    </row>
    <row r="45" spans="1:15" ht="20" customHeight="1">
      <c r="A45" s="39" t="s">
        <v>972</v>
      </c>
      <c r="B45" s="39" t="s">
        <v>1015</v>
      </c>
      <c r="C45" s="358">
        <v>7</v>
      </c>
      <c r="D45" s="358"/>
      <c r="E45" s="358">
        <v>0.3</v>
      </c>
      <c r="F45" s="358"/>
      <c r="G45" s="358">
        <v>0.9</v>
      </c>
      <c r="H45" s="358"/>
      <c r="I45" s="359">
        <v>0.7</v>
      </c>
      <c r="J45" s="359"/>
      <c r="K45" s="39">
        <v>1.5</v>
      </c>
      <c r="L45" s="48">
        <v>31.1</v>
      </c>
      <c r="M45" s="358">
        <v>36</v>
      </c>
      <c r="N45" s="358"/>
      <c r="O45" s="43">
        <v>573</v>
      </c>
    </row>
    <row r="46" spans="1:15" ht="20" customHeight="1">
      <c r="A46" s="41" t="s">
        <v>972</v>
      </c>
      <c r="B46" s="41" t="s">
        <v>1016</v>
      </c>
      <c r="C46" s="360">
        <v>7</v>
      </c>
      <c r="D46" s="360"/>
      <c r="E46" s="360">
        <v>0.37</v>
      </c>
      <c r="F46" s="360"/>
      <c r="G46" s="360">
        <v>1.1100000000000001</v>
      </c>
      <c r="H46" s="360"/>
      <c r="I46" s="361">
        <v>0.7</v>
      </c>
      <c r="J46" s="361"/>
      <c r="K46" s="41">
        <v>1.5</v>
      </c>
      <c r="L46" s="47">
        <v>32.9</v>
      </c>
      <c r="M46" s="360">
        <v>24.5</v>
      </c>
      <c r="N46" s="360"/>
      <c r="O46" s="44">
        <v>695</v>
      </c>
    </row>
    <row r="47" spans="1:15" ht="20" customHeight="1">
      <c r="A47" s="39" t="s">
        <v>972</v>
      </c>
      <c r="B47" s="39" t="s">
        <v>1017</v>
      </c>
      <c r="C47" s="358">
        <v>7</v>
      </c>
      <c r="D47" s="358"/>
      <c r="E47" s="358">
        <v>0.42</v>
      </c>
      <c r="F47" s="358"/>
      <c r="G47" s="358">
        <v>1.26</v>
      </c>
      <c r="H47" s="358"/>
      <c r="I47" s="359">
        <v>0.7</v>
      </c>
      <c r="J47" s="359"/>
      <c r="K47" s="39">
        <v>1.5</v>
      </c>
      <c r="L47" s="48">
        <v>34.1</v>
      </c>
      <c r="M47" s="358">
        <v>18.100000000000001</v>
      </c>
      <c r="N47" s="358"/>
      <c r="O47" s="43">
        <v>794</v>
      </c>
    </row>
    <row r="48" spans="1:15" ht="20" customHeight="1">
      <c r="A48" s="41" t="s">
        <v>972</v>
      </c>
      <c r="B48" s="41" t="s">
        <v>1018</v>
      </c>
      <c r="C48" s="360">
        <v>7</v>
      </c>
      <c r="D48" s="360"/>
      <c r="E48" s="360">
        <v>0.52</v>
      </c>
      <c r="F48" s="360"/>
      <c r="G48" s="360">
        <v>1.56</v>
      </c>
      <c r="H48" s="360"/>
      <c r="I48" s="361">
        <v>0.7</v>
      </c>
      <c r="J48" s="361"/>
      <c r="K48" s="41">
        <v>1.5</v>
      </c>
      <c r="L48" s="47">
        <v>36.5</v>
      </c>
      <c r="M48" s="360">
        <v>12.1</v>
      </c>
      <c r="N48" s="360"/>
      <c r="O48" s="44">
        <v>1025</v>
      </c>
    </row>
    <row r="49" spans="1:15" ht="20" customHeight="1">
      <c r="A49" s="39" t="s">
        <v>972</v>
      </c>
      <c r="B49" s="39" t="s">
        <v>1019</v>
      </c>
      <c r="C49" s="358">
        <v>7</v>
      </c>
      <c r="D49" s="358"/>
      <c r="E49" s="358">
        <v>0.67</v>
      </c>
      <c r="F49" s="358"/>
      <c r="G49" s="358">
        <v>2.0099999999999998</v>
      </c>
      <c r="H49" s="358"/>
      <c r="I49" s="359">
        <v>0.7</v>
      </c>
      <c r="J49" s="359"/>
      <c r="K49" s="39">
        <v>1.5</v>
      </c>
      <c r="L49" s="48">
        <v>40.4</v>
      </c>
      <c r="M49" s="358">
        <v>7.4</v>
      </c>
      <c r="N49" s="358"/>
      <c r="O49" s="43">
        <v>1474</v>
      </c>
    </row>
    <row r="50" spans="1:15" ht="20" customHeight="1">
      <c r="A50" s="41" t="s">
        <v>972</v>
      </c>
      <c r="B50" s="41" t="s">
        <v>1020</v>
      </c>
      <c r="C50" s="360">
        <v>7</v>
      </c>
      <c r="D50" s="360"/>
      <c r="E50" s="360">
        <v>0.3</v>
      </c>
      <c r="F50" s="360"/>
      <c r="G50" s="360">
        <v>0.9</v>
      </c>
      <c r="H50" s="360"/>
      <c r="I50" s="361">
        <v>0.7</v>
      </c>
      <c r="J50" s="361"/>
      <c r="K50" s="41">
        <v>1.5</v>
      </c>
      <c r="L50" s="47">
        <v>34</v>
      </c>
      <c r="M50" s="360">
        <v>36</v>
      </c>
      <c r="N50" s="360"/>
      <c r="O50" s="44">
        <v>702</v>
      </c>
    </row>
    <row r="51" spans="1:15" ht="20" customHeight="1">
      <c r="A51" s="39" t="s">
        <v>972</v>
      </c>
      <c r="B51" s="39" t="s">
        <v>1021</v>
      </c>
      <c r="C51" s="358">
        <v>7</v>
      </c>
      <c r="D51" s="358"/>
      <c r="E51" s="358">
        <v>0.37</v>
      </c>
      <c r="F51" s="358"/>
      <c r="G51" s="358">
        <v>1.1100000000000001</v>
      </c>
      <c r="H51" s="358"/>
      <c r="I51" s="359">
        <v>0.7</v>
      </c>
      <c r="J51" s="359"/>
      <c r="K51" s="39">
        <v>1.5</v>
      </c>
      <c r="L51" s="48">
        <v>35.9</v>
      </c>
      <c r="M51" s="358">
        <v>24.5</v>
      </c>
      <c r="N51" s="358"/>
      <c r="O51" s="43">
        <v>855</v>
      </c>
    </row>
    <row r="52" spans="1:15" ht="20" customHeight="1">
      <c r="A52" s="41" t="s">
        <v>972</v>
      </c>
      <c r="B52" s="41" t="s">
        <v>1022</v>
      </c>
      <c r="C52" s="360">
        <v>7</v>
      </c>
      <c r="D52" s="360"/>
      <c r="E52" s="360">
        <v>0.42</v>
      </c>
      <c r="F52" s="360"/>
      <c r="G52" s="360">
        <v>1.26</v>
      </c>
      <c r="H52" s="360"/>
      <c r="I52" s="361">
        <v>0.7</v>
      </c>
      <c r="J52" s="361"/>
      <c r="K52" s="41">
        <v>1.5</v>
      </c>
      <c r="L52" s="47">
        <v>37.299999999999997</v>
      </c>
      <c r="M52" s="360">
        <v>18.100000000000001</v>
      </c>
      <c r="N52" s="360"/>
      <c r="O52" s="44">
        <v>981</v>
      </c>
    </row>
    <row r="53" spans="1:15" ht="20" customHeight="1">
      <c r="A53" s="39" t="s">
        <v>972</v>
      </c>
      <c r="B53" s="39" t="s">
        <v>1023</v>
      </c>
      <c r="C53" s="358">
        <v>7</v>
      </c>
      <c r="D53" s="358"/>
      <c r="E53" s="358">
        <v>0.52</v>
      </c>
      <c r="F53" s="358"/>
      <c r="G53" s="358">
        <v>1.56</v>
      </c>
      <c r="H53" s="358"/>
      <c r="I53" s="359">
        <v>0.7</v>
      </c>
      <c r="J53" s="359"/>
      <c r="K53" s="39">
        <v>1.5</v>
      </c>
      <c r="L53" s="48">
        <v>40.200000000000003</v>
      </c>
      <c r="M53" s="358">
        <v>12.1</v>
      </c>
      <c r="N53" s="358"/>
      <c r="O53" s="43">
        <v>1294</v>
      </c>
    </row>
    <row r="54" spans="1:15" ht="20" customHeight="1">
      <c r="A54" s="41" t="s">
        <v>972</v>
      </c>
      <c r="B54" s="41" t="s">
        <v>1024</v>
      </c>
      <c r="C54" s="360">
        <v>7</v>
      </c>
      <c r="D54" s="360"/>
      <c r="E54" s="360">
        <v>0.67</v>
      </c>
      <c r="F54" s="360"/>
      <c r="G54" s="360">
        <v>2.0099999999999998</v>
      </c>
      <c r="H54" s="360"/>
      <c r="I54" s="361">
        <v>0.7</v>
      </c>
      <c r="J54" s="361"/>
      <c r="K54" s="41">
        <v>1.5</v>
      </c>
      <c r="L54" s="47">
        <v>44.4</v>
      </c>
      <c r="M54" s="360">
        <v>7.4</v>
      </c>
      <c r="N54" s="360"/>
      <c r="O54" s="44">
        <v>1859</v>
      </c>
    </row>
    <row r="68" spans="1:15" ht="30" customHeight="1">
      <c r="A68" s="12"/>
      <c r="B68" s="13" t="s">
        <v>7</v>
      </c>
      <c r="C68" s="14"/>
      <c r="D68" s="14"/>
      <c r="E68" s="14"/>
      <c r="F68" s="14"/>
      <c r="G68" s="14"/>
      <c r="H68" s="14"/>
      <c r="I68" s="14"/>
      <c r="J68" s="14"/>
      <c r="K68" s="14"/>
      <c r="L68" s="14"/>
      <c r="M68" s="14"/>
      <c r="N68" s="14"/>
      <c r="O68" s="16">
        <v>74</v>
      </c>
    </row>
  </sheetData>
  <mergeCells count="141">
    <mergeCell ref="H1:N1"/>
    <mergeCell ref="A2:O2"/>
    <mergeCell ref="C27:F27"/>
    <mergeCell ref="C28:F28"/>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 ref="G50:H50"/>
    <mergeCell ref="I50:J50"/>
    <mergeCell ref="M50:N50"/>
    <mergeCell ref="C51:D51"/>
    <mergeCell ref="E51:F51"/>
    <mergeCell ref="G51:H51"/>
    <mergeCell ref="I51:J51"/>
    <mergeCell ref="M51:N51"/>
    <mergeCell ref="C48:D48"/>
    <mergeCell ref="E48:F48"/>
    <mergeCell ref="G48:H48"/>
    <mergeCell ref="I48:J48"/>
    <mergeCell ref="M48:N48"/>
    <mergeCell ref="C49:D49"/>
    <mergeCell ref="E49:F49"/>
    <mergeCell ref="G49:H49"/>
    <mergeCell ref="I49:J49"/>
    <mergeCell ref="M49:N49"/>
    <mergeCell ref="C54:D54"/>
    <mergeCell ref="E54:F54"/>
    <mergeCell ref="G54:H54"/>
    <mergeCell ref="I54:J54"/>
    <mergeCell ref="M54:N54"/>
    <mergeCell ref="K27:K28"/>
    <mergeCell ref="L27:L28"/>
    <mergeCell ref="O27:O28"/>
    <mergeCell ref="A27:B28"/>
    <mergeCell ref="G27:H28"/>
    <mergeCell ref="I27:J28"/>
    <mergeCell ref="M27:N28"/>
    <mergeCell ref="C52:D52"/>
    <mergeCell ref="E52:F52"/>
    <mergeCell ref="G52:H52"/>
    <mergeCell ref="I52:J52"/>
    <mergeCell ref="M52:N52"/>
    <mergeCell ref="C53:D53"/>
    <mergeCell ref="E53:F53"/>
    <mergeCell ref="G53:H53"/>
    <mergeCell ref="I53:J53"/>
    <mergeCell ref="M53:N53"/>
    <mergeCell ref="C50:D50"/>
    <mergeCell ref="E50:F50"/>
  </mergeCells>
  <hyperlinks>
    <hyperlink ref="B68" r:id="rId1" tooltip="http://www.Z43-cable.vn" xr:uid="{00000000-0004-0000-4600-000000000000}"/>
  </hyperlinks>
  <pageMargins left="0.47222222222222199" right="0.47222222222222199" top="0.118055555555556" bottom="5.9027777777777797E-2" header="0" footer="0"/>
  <pageSetup paperSize="9" scale="65" orientation="portrait" r:id="rId2"/>
  <colBreaks count="1" manualBreakCount="1">
    <brk id="15" max="88" man="1"/>
  </colBreaks>
  <drawing r:id="rId3"/>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tabColor rgb="FFFF0000"/>
  </sheetPr>
  <dimension ref="A1:N68"/>
  <sheetViews>
    <sheetView topLeftCell="A57" zoomScale="115" zoomScaleNormal="115" zoomScaleSheetLayoutView="85" workbookViewId="0">
      <selection activeCell="F28" sqref="F28:F29"/>
    </sheetView>
  </sheetViews>
  <sheetFormatPr defaultColWidth="9" defaultRowHeight="14"/>
  <cols>
    <col min="1" max="1" width="13.1796875" style="2" customWidth="1"/>
    <col min="2" max="2" width="11.6328125" style="2" customWidth="1"/>
    <col min="3" max="3" width="10.08984375" style="2" customWidth="1"/>
    <col min="4" max="4" width="11" style="2" customWidth="1"/>
    <col min="5" max="6" width="10.81640625" style="2" customWidth="1"/>
    <col min="7" max="7" width="9" style="2"/>
    <col min="8" max="8" width="8.08984375" style="2" customWidth="1"/>
    <col min="9" max="9" width="9.90625" style="2" customWidth="1"/>
    <col min="10" max="10" width="9" style="2"/>
    <col min="11" max="12" width="9.6328125" style="2" customWidth="1"/>
    <col min="13" max="13" width="12.08984375" style="2" customWidth="1"/>
    <col min="14" max="16384" width="9" style="2"/>
  </cols>
  <sheetData>
    <row r="1" spans="1:13" ht="50" customHeight="1">
      <c r="A1" s="17" t="s">
        <v>1025</v>
      </c>
      <c r="B1" s="17"/>
      <c r="C1" s="17"/>
      <c r="D1" s="17"/>
      <c r="F1" s="179"/>
      <c r="G1" s="179"/>
      <c r="H1" s="179"/>
      <c r="I1" s="179"/>
      <c r="J1" s="179"/>
      <c r="K1" s="179"/>
      <c r="L1" s="179"/>
    </row>
    <row r="2" spans="1:13" s="1" customFormat="1" ht="45" customHeight="1">
      <c r="A2" s="364" t="s">
        <v>1026</v>
      </c>
      <c r="B2" s="364"/>
      <c r="C2" s="364"/>
      <c r="D2" s="364"/>
      <c r="E2" s="364"/>
      <c r="F2" s="364"/>
      <c r="G2" s="364"/>
      <c r="H2" s="364"/>
      <c r="I2" s="364"/>
      <c r="J2" s="364"/>
      <c r="K2" s="364"/>
      <c r="L2" s="364"/>
      <c r="M2" s="364"/>
    </row>
    <row r="3" spans="1:13" s="1" customFormat="1" ht="15.5">
      <c r="A3" s="22"/>
      <c r="B3" s="22"/>
      <c r="C3" s="22"/>
      <c r="D3" s="22"/>
    </row>
    <row r="4" spans="1:13" ht="35" customHeight="1">
      <c r="A4" s="30" t="s">
        <v>961</v>
      </c>
      <c r="B4" s="31"/>
      <c r="C4" s="31"/>
      <c r="D4" s="31"/>
      <c r="E4" s="32"/>
      <c r="F4" s="32"/>
      <c r="G4" s="32"/>
      <c r="H4" s="32"/>
      <c r="I4" s="32"/>
      <c r="J4" s="32"/>
      <c r="K4" s="32"/>
      <c r="L4" s="32"/>
      <c r="M4" s="32"/>
    </row>
    <row r="5" spans="1:13" ht="14.5">
      <c r="A5" s="22"/>
      <c r="B5" s="22"/>
      <c r="C5" s="22"/>
      <c r="D5" s="22"/>
      <c r="I5"/>
    </row>
    <row r="6" spans="1:13" ht="15">
      <c r="A6" s="4" t="s">
        <v>1027</v>
      </c>
      <c r="B6" s="33"/>
      <c r="C6" s="33"/>
      <c r="D6" s="33"/>
    </row>
    <row r="7" spans="1:13">
      <c r="A7" s="2" t="s">
        <v>963</v>
      </c>
      <c r="B7" s="34"/>
      <c r="C7" s="34"/>
      <c r="D7" s="34"/>
    </row>
    <row r="8" spans="1:13">
      <c r="A8" s="2" t="s">
        <v>964</v>
      </c>
      <c r="B8" s="34"/>
      <c r="C8" s="34"/>
      <c r="D8" s="34"/>
    </row>
    <row r="9" spans="1:13">
      <c r="A9" s="2" t="s">
        <v>965</v>
      </c>
      <c r="B9" s="34"/>
      <c r="C9" s="34"/>
      <c r="D9" s="34"/>
    </row>
    <row r="10" spans="1:13">
      <c r="A10" s="2" t="s">
        <v>966</v>
      </c>
      <c r="B10" s="34"/>
      <c r="C10" s="34"/>
      <c r="D10" s="34"/>
    </row>
    <row r="11" spans="1:13">
      <c r="A11" s="2" t="s">
        <v>1028</v>
      </c>
    </row>
    <row r="12" spans="1:13" customFormat="1" ht="14.5">
      <c r="A12" s="2" t="s">
        <v>1029</v>
      </c>
      <c r="B12" s="2"/>
      <c r="C12" s="2"/>
      <c r="D12" s="2"/>
    </row>
    <row r="13" spans="1:13" customFormat="1" ht="14.5">
      <c r="A13" s="2"/>
      <c r="B13" s="2"/>
      <c r="C13" s="2"/>
      <c r="D13" s="2"/>
    </row>
    <row r="14" spans="1:13" s="1" customFormat="1" ht="15.5">
      <c r="A14" s="4" t="s">
        <v>174</v>
      </c>
      <c r="B14" s="4"/>
      <c r="C14" s="4"/>
      <c r="D14" s="4"/>
    </row>
    <row r="15" spans="1:13">
      <c r="A15" s="2" t="s">
        <v>858</v>
      </c>
      <c r="B15" s="34"/>
      <c r="C15" s="34"/>
      <c r="D15" s="34"/>
      <c r="E15" s="35"/>
      <c r="F15" s="35"/>
      <c r="G15" s="35"/>
      <c r="H15" s="35"/>
      <c r="I15" s="35"/>
      <c r="J15" s="35"/>
    </row>
    <row r="16" spans="1:13">
      <c r="A16" s="2" t="s">
        <v>968</v>
      </c>
      <c r="B16" s="34"/>
      <c r="C16" s="34"/>
      <c r="D16" s="34"/>
      <c r="E16" s="35"/>
      <c r="F16" s="35"/>
      <c r="G16" s="35"/>
      <c r="H16" s="35"/>
      <c r="I16" s="35"/>
      <c r="J16" s="35"/>
    </row>
    <row r="18" spans="1:13" ht="15">
      <c r="A18" s="4" t="s">
        <v>176</v>
      </c>
      <c r="B18" s="33"/>
      <c r="C18" s="33"/>
      <c r="D18" s="33"/>
    </row>
    <row r="19" spans="1:13">
      <c r="A19" s="36" t="s">
        <v>860</v>
      </c>
      <c r="B19" s="37"/>
      <c r="C19" s="37"/>
      <c r="D19" s="37"/>
    </row>
    <row r="20" spans="1:13">
      <c r="A20" s="36" t="s">
        <v>995</v>
      </c>
      <c r="B20" s="37"/>
      <c r="C20" s="37"/>
      <c r="D20" s="37"/>
    </row>
    <row r="21" spans="1:13">
      <c r="A21" s="36" t="s">
        <v>996</v>
      </c>
      <c r="B21" s="37"/>
      <c r="C21" s="37"/>
      <c r="D21" s="37"/>
    </row>
    <row r="22" spans="1:13">
      <c r="A22" s="36" t="s">
        <v>997</v>
      </c>
      <c r="B22" s="37"/>
      <c r="C22" s="37"/>
      <c r="D22" s="37"/>
    </row>
    <row r="23" spans="1:13">
      <c r="A23" s="36" t="s">
        <v>998</v>
      </c>
      <c r="B23" s="37"/>
      <c r="C23" s="37"/>
      <c r="D23" s="37"/>
    </row>
    <row r="24" spans="1:13">
      <c r="A24" s="36" t="s">
        <v>999</v>
      </c>
      <c r="B24" s="37"/>
      <c r="C24" s="37"/>
      <c r="D24" s="37"/>
    </row>
    <row r="26" spans="1:13" ht="15">
      <c r="A26" s="4" t="s">
        <v>182</v>
      </c>
      <c r="B26" s="33"/>
      <c r="C26" s="33"/>
      <c r="D26" s="33"/>
    </row>
    <row r="28" spans="1:13" ht="42" customHeight="1">
      <c r="A28" s="193" t="s">
        <v>183</v>
      </c>
      <c r="B28" s="193"/>
      <c r="C28" s="193" t="s">
        <v>184</v>
      </c>
      <c r="D28" s="193"/>
      <c r="E28" s="193" t="s">
        <v>186</v>
      </c>
      <c r="F28" s="195" t="s">
        <v>1496</v>
      </c>
      <c r="G28" s="193" t="s">
        <v>187</v>
      </c>
      <c r="H28" s="193"/>
      <c r="I28" s="193" t="s">
        <v>188</v>
      </c>
      <c r="J28" s="193" t="s">
        <v>189</v>
      </c>
      <c r="K28" s="193" t="s">
        <v>190</v>
      </c>
      <c r="L28" s="193"/>
      <c r="M28" s="414" t="s">
        <v>191</v>
      </c>
    </row>
    <row r="29" spans="1:13" ht="30" customHeight="1">
      <c r="A29" s="193"/>
      <c r="B29" s="193"/>
      <c r="C29" s="193" t="s">
        <v>240</v>
      </c>
      <c r="D29" s="193"/>
      <c r="E29" s="193"/>
      <c r="F29" s="413"/>
      <c r="G29" s="193"/>
      <c r="H29" s="193"/>
      <c r="I29" s="193"/>
      <c r="J29" s="193"/>
      <c r="K29" s="193"/>
      <c r="L29" s="193"/>
      <c r="M29" s="414"/>
    </row>
    <row r="30" spans="1:13">
      <c r="A30" s="38" t="s">
        <v>192</v>
      </c>
      <c r="B30" s="38" t="s">
        <v>193</v>
      </c>
      <c r="C30" s="38" t="s">
        <v>194</v>
      </c>
      <c r="D30" s="38" t="s">
        <v>196</v>
      </c>
      <c r="E30" s="38" t="s">
        <v>196</v>
      </c>
      <c r="F30" s="163" t="s">
        <v>196</v>
      </c>
      <c r="G30" s="193" t="s">
        <v>196</v>
      </c>
      <c r="H30" s="193"/>
      <c r="I30" s="38" t="s">
        <v>196</v>
      </c>
      <c r="J30" s="38" t="s">
        <v>196</v>
      </c>
      <c r="K30" s="193" t="s">
        <v>197</v>
      </c>
      <c r="L30" s="193"/>
      <c r="M30" s="49" t="s">
        <v>198</v>
      </c>
    </row>
    <row r="31" spans="1:13" ht="20" customHeight="1">
      <c r="A31" s="41" t="s">
        <v>1030</v>
      </c>
      <c r="B31" s="41" t="s">
        <v>363</v>
      </c>
      <c r="C31" s="41">
        <v>7</v>
      </c>
      <c r="D31" s="41">
        <v>0.3</v>
      </c>
      <c r="E31" s="41">
        <v>0.9</v>
      </c>
      <c r="F31" s="41">
        <v>0.14000000000000001</v>
      </c>
      <c r="G31" s="361">
        <v>0.7</v>
      </c>
      <c r="H31" s="361"/>
      <c r="I31" s="41">
        <v>1.5</v>
      </c>
      <c r="J31" s="47">
        <v>11</v>
      </c>
      <c r="K31" s="360">
        <v>36</v>
      </c>
      <c r="L31" s="360"/>
      <c r="M31" s="164" t="s">
        <v>1508</v>
      </c>
    </row>
    <row r="32" spans="1:13" ht="20" customHeight="1">
      <c r="A32" s="39" t="s">
        <v>1030</v>
      </c>
      <c r="B32" s="39" t="s">
        <v>366</v>
      </c>
      <c r="C32" s="39">
        <v>7</v>
      </c>
      <c r="D32" s="39">
        <v>0.37</v>
      </c>
      <c r="E32" s="39">
        <v>1.1100000000000001</v>
      </c>
      <c r="F32" s="39">
        <v>0.14000000000000001</v>
      </c>
      <c r="G32" s="359">
        <v>0.7</v>
      </c>
      <c r="H32" s="359"/>
      <c r="I32" s="39">
        <v>1.5</v>
      </c>
      <c r="J32" s="48">
        <v>11.4</v>
      </c>
      <c r="K32" s="358">
        <v>24.5</v>
      </c>
      <c r="L32" s="358"/>
      <c r="M32" s="165" t="s">
        <v>308</v>
      </c>
    </row>
    <row r="33" spans="1:13" ht="20" customHeight="1">
      <c r="A33" s="41" t="s">
        <v>1030</v>
      </c>
      <c r="B33" s="41" t="s">
        <v>1031</v>
      </c>
      <c r="C33" s="41">
        <v>7</v>
      </c>
      <c r="D33" s="41">
        <v>0.42</v>
      </c>
      <c r="E33" s="41">
        <v>1.26</v>
      </c>
      <c r="F33" s="41">
        <f t="shared" ref="F33:F60" si="0">F32</f>
        <v>0.14000000000000001</v>
      </c>
      <c r="G33" s="361">
        <v>0.7</v>
      </c>
      <c r="H33" s="361"/>
      <c r="I33" s="41">
        <v>1.5</v>
      </c>
      <c r="J33" s="47">
        <v>11.7</v>
      </c>
      <c r="K33" s="360">
        <v>18.100000000000001</v>
      </c>
      <c r="L33" s="360"/>
      <c r="M33" s="164" t="s">
        <v>1304</v>
      </c>
    </row>
    <row r="34" spans="1:13" ht="20" customHeight="1">
      <c r="A34" s="39" t="s">
        <v>1030</v>
      </c>
      <c r="B34" s="39" t="s">
        <v>369</v>
      </c>
      <c r="C34" s="39">
        <v>7</v>
      </c>
      <c r="D34" s="39">
        <v>0.52</v>
      </c>
      <c r="E34" s="39">
        <v>1.56</v>
      </c>
      <c r="F34" s="39">
        <f t="shared" si="0"/>
        <v>0.14000000000000001</v>
      </c>
      <c r="G34" s="359">
        <v>0.7</v>
      </c>
      <c r="H34" s="359"/>
      <c r="I34" s="39">
        <v>1.5</v>
      </c>
      <c r="J34" s="48">
        <v>12.6</v>
      </c>
      <c r="K34" s="358">
        <v>12.1</v>
      </c>
      <c r="L34" s="358"/>
      <c r="M34" s="165" t="s">
        <v>1413</v>
      </c>
    </row>
    <row r="35" spans="1:13" ht="20" customHeight="1">
      <c r="A35" s="41" t="s">
        <v>1030</v>
      </c>
      <c r="B35" s="41" t="s">
        <v>371</v>
      </c>
      <c r="C35" s="41">
        <v>7</v>
      </c>
      <c r="D35" s="41">
        <v>0.67</v>
      </c>
      <c r="E35" s="41">
        <v>2.0099999999999998</v>
      </c>
      <c r="F35" s="41">
        <f t="shared" si="0"/>
        <v>0.14000000000000001</v>
      </c>
      <c r="G35" s="361">
        <v>0.7</v>
      </c>
      <c r="H35" s="361"/>
      <c r="I35" s="41">
        <v>1.5</v>
      </c>
      <c r="J35" s="47">
        <v>13.5</v>
      </c>
      <c r="K35" s="361">
        <v>7.41</v>
      </c>
      <c r="L35" s="361"/>
      <c r="M35" s="164" t="s">
        <v>425</v>
      </c>
    </row>
    <row r="36" spans="1:13" ht="20" customHeight="1">
      <c r="A36" s="39" t="s">
        <v>1030</v>
      </c>
      <c r="B36" s="39" t="s">
        <v>974</v>
      </c>
      <c r="C36" s="39">
        <v>7</v>
      </c>
      <c r="D36" s="39">
        <v>0.3</v>
      </c>
      <c r="E36" s="39">
        <v>0.9</v>
      </c>
      <c r="F36" s="39">
        <f t="shared" si="0"/>
        <v>0.14000000000000001</v>
      </c>
      <c r="G36" s="359">
        <v>0.7</v>
      </c>
      <c r="H36" s="359"/>
      <c r="I36" s="39">
        <v>1.5</v>
      </c>
      <c r="J36" s="48">
        <v>11.4</v>
      </c>
      <c r="K36" s="359">
        <v>36</v>
      </c>
      <c r="L36" s="359"/>
      <c r="M36" s="165" t="s">
        <v>1307</v>
      </c>
    </row>
    <row r="37" spans="1:13" ht="20" customHeight="1">
      <c r="A37" s="41" t="s">
        <v>1030</v>
      </c>
      <c r="B37" s="41" t="s">
        <v>298</v>
      </c>
      <c r="C37" s="41">
        <v>7</v>
      </c>
      <c r="D37" s="41">
        <v>0.37</v>
      </c>
      <c r="E37" s="41">
        <v>1.1100000000000001</v>
      </c>
      <c r="F37" s="41">
        <f t="shared" si="0"/>
        <v>0.14000000000000001</v>
      </c>
      <c r="G37" s="361">
        <v>0.7</v>
      </c>
      <c r="H37" s="361"/>
      <c r="I37" s="41">
        <v>1.5</v>
      </c>
      <c r="J37" s="47">
        <v>11.8</v>
      </c>
      <c r="K37" s="360">
        <v>24.5</v>
      </c>
      <c r="L37" s="360"/>
      <c r="M37" s="164" t="s">
        <v>287</v>
      </c>
    </row>
    <row r="38" spans="1:13" ht="20" customHeight="1">
      <c r="A38" s="39" t="s">
        <v>1030</v>
      </c>
      <c r="B38" s="39" t="s">
        <v>1032</v>
      </c>
      <c r="C38" s="39">
        <v>7</v>
      </c>
      <c r="D38" s="39">
        <v>0.42</v>
      </c>
      <c r="E38" s="39">
        <v>1.26</v>
      </c>
      <c r="F38" s="39">
        <f t="shared" si="0"/>
        <v>0.14000000000000001</v>
      </c>
      <c r="G38" s="359">
        <v>0.7</v>
      </c>
      <c r="H38" s="359"/>
      <c r="I38" s="39">
        <v>1.5</v>
      </c>
      <c r="J38" s="48">
        <v>12.2</v>
      </c>
      <c r="K38" s="358">
        <v>18.100000000000001</v>
      </c>
      <c r="L38" s="358"/>
      <c r="M38" s="165" t="s">
        <v>326</v>
      </c>
    </row>
    <row r="39" spans="1:13" ht="20" customHeight="1">
      <c r="A39" s="41" t="s">
        <v>1030</v>
      </c>
      <c r="B39" s="41" t="s">
        <v>306</v>
      </c>
      <c r="C39" s="41">
        <v>7</v>
      </c>
      <c r="D39" s="41">
        <v>0.52</v>
      </c>
      <c r="E39" s="41">
        <v>1.56</v>
      </c>
      <c r="F39" s="41">
        <f t="shared" si="0"/>
        <v>0.14000000000000001</v>
      </c>
      <c r="G39" s="361">
        <v>0.7</v>
      </c>
      <c r="H39" s="361"/>
      <c r="I39" s="41">
        <v>1.5</v>
      </c>
      <c r="J39" s="47">
        <v>13</v>
      </c>
      <c r="K39" s="360">
        <v>12.1</v>
      </c>
      <c r="L39" s="360"/>
      <c r="M39" s="164" t="s">
        <v>1504</v>
      </c>
    </row>
    <row r="40" spans="1:13" ht="20" customHeight="1">
      <c r="A40" s="39" t="s">
        <v>1030</v>
      </c>
      <c r="B40" s="39" t="s">
        <v>309</v>
      </c>
      <c r="C40" s="39">
        <v>7</v>
      </c>
      <c r="D40" s="39">
        <v>0.67</v>
      </c>
      <c r="E40" s="39">
        <v>2.0099999999999998</v>
      </c>
      <c r="F40" s="39">
        <f t="shared" si="0"/>
        <v>0.14000000000000001</v>
      </c>
      <c r="G40" s="359">
        <v>0.7</v>
      </c>
      <c r="H40" s="359"/>
      <c r="I40" s="39">
        <v>1.5</v>
      </c>
      <c r="J40" s="48">
        <v>14.2</v>
      </c>
      <c r="K40" s="358">
        <v>7.4</v>
      </c>
      <c r="L40" s="358"/>
      <c r="M40" s="165" t="s">
        <v>1464</v>
      </c>
    </row>
    <row r="41" spans="1:13" ht="20" customHeight="1">
      <c r="A41" s="41" t="s">
        <v>1030</v>
      </c>
      <c r="B41" s="41" t="s">
        <v>976</v>
      </c>
      <c r="C41" s="41">
        <v>7</v>
      </c>
      <c r="D41" s="41">
        <v>0.3</v>
      </c>
      <c r="E41" s="41">
        <v>0.9</v>
      </c>
      <c r="F41" s="41">
        <f t="shared" si="0"/>
        <v>0.14000000000000001</v>
      </c>
      <c r="G41" s="361">
        <v>0.7</v>
      </c>
      <c r="H41" s="361"/>
      <c r="I41" s="41">
        <v>1.5</v>
      </c>
      <c r="J41" s="47">
        <v>11.4</v>
      </c>
      <c r="K41" s="360">
        <v>36</v>
      </c>
      <c r="L41" s="360"/>
      <c r="M41" s="164" t="s">
        <v>1510</v>
      </c>
    </row>
    <row r="42" spans="1:13" ht="20" customHeight="1">
      <c r="A42" s="39" t="s">
        <v>1030</v>
      </c>
      <c r="B42" s="39" t="s">
        <v>318</v>
      </c>
      <c r="C42" s="39">
        <v>7</v>
      </c>
      <c r="D42" s="39">
        <v>0.37</v>
      </c>
      <c r="E42" s="39">
        <v>1.1100000000000001</v>
      </c>
      <c r="F42" s="39">
        <f t="shared" si="0"/>
        <v>0.14000000000000001</v>
      </c>
      <c r="G42" s="359">
        <v>0.7</v>
      </c>
      <c r="H42" s="359"/>
      <c r="I42" s="39">
        <v>1.5</v>
      </c>
      <c r="J42" s="48">
        <v>12.6</v>
      </c>
      <c r="K42" s="358">
        <v>24.5</v>
      </c>
      <c r="L42" s="358"/>
      <c r="M42" s="165" t="s">
        <v>1311</v>
      </c>
    </row>
    <row r="43" spans="1:13" ht="20" customHeight="1">
      <c r="A43" s="41" t="s">
        <v>1030</v>
      </c>
      <c r="B43" s="41" t="s">
        <v>1033</v>
      </c>
      <c r="C43" s="41">
        <v>7</v>
      </c>
      <c r="D43" s="41">
        <v>0.42</v>
      </c>
      <c r="E43" s="41">
        <v>1.26</v>
      </c>
      <c r="F43" s="41">
        <f t="shared" si="0"/>
        <v>0.14000000000000001</v>
      </c>
      <c r="G43" s="361">
        <v>0.7</v>
      </c>
      <c r="H43" s="361"/>
      <c r="I43" s="41">
        <v>1.5</v>
      </c>
      <c r="J43" s="47">
        <v>13</v>
      </c>
      <c r="K43" s="360">
        <v>18.100000000000001</v>
      </c>
      <c r="L43" s="360"/>
      <c r="M43" s="164" t="s">
        <v>1504</v>
      </c>
    </row>
    <row r="44" spans="1:13" ht="20" customHeight="1">
      <c r="A44" s="39" t="s">
        <v>1030</v>
      </c>
      <c r="B44" s="39" t="s">
        <v>324</v>
      </c>
      <c r="C44" s="39">
        <v>7</v>
      </c>
      <c r="D44" s="39">
        <v>0.52</v>
      </c>
      <c r="E44" s="39">
        <v>1.56</v>
      </c>
      <c r="F44" s="39">
        <f t="shared" si="0"/>
        <v>0.14000000000000001</v>
      </c>
      <c r="G44" s="359">
        <v>0.7</v>
      </c>
      <c r="H44" s="359"/>
      <c r="I44" s="39">
        <v>1.5</v>
      </c>
      <c r="J44" s="48">
        <v>13.1</v>
      </c>
      <c r="K44" s="358">
        <v>12.1</v>
      </c>
      <c r="L44" s="358"/>
      <c r="M44" s="165" t="s">
        <v>1072</v>
      </c>
    </row>
    <row r="45" spans="1:13" ht="20" customHeight="1">
      <c r="A45" s="41" t="s">
        <v>1030</v>
      </c>
      <c r="B45" s="41" t="s">
        <v>327</v>
      </c>
      <c r="C45" s="41">
        <v>7</v>
      </c>
      <c r="D45" s="41">
        <v>0.67</v>
      </c>
      <c r="E45" s="41">
        <v>2.0099999999999998</v>
      </c>
      <c r="F45" s="41">
        <f t="shared" si="0"/>
        <v>0.14000000000000001</v>
      </c>
      <c r="G45" s="361">
        <v>0.7</v>
      </c>
      <c r="H45" s="361"/>
      <c r="I45" s="41">
        <v>1.5</v>
      </c>
      <c r="J45" s="47">
        <v>15.3</v>
      </c>
      <c r="K45" s="360">
        <v>7.4</v>
      </c>
      <c r="L45" s="360"/>
      <c r="M45" s="164" t="s">
        <v>1511</v>
      </c>
    </row>
    <row r="46" spans="1:13" ht="20" customHeight="1">
      <c r="A46" s="39" t="s">
        <v>1030</v>
      </c>
      <c r="B46" s="39" t="s">
        <v>978</v>
      </c>
      <c r="C46" s="39">
        <v>7</v>
      </c>
      <c r="D46" s="39">
        <v>0.3</v>
      </c>
      <c r="E46" s="39">
        <v>0.9</v>
      </c>
      <c r="F46" s="39">
        <f t="shared" si="0"/>
        <v>0.14000000000000001</v>
      </c>
      <c r="G46" s="359">
        <v>0.7</v>
      </c>
      <c r="H46" s="359"/>
      <c r="I46" s="39">
        <v>1.5</v>
      </c>
      <c r="J46" s="48">
        <v>13</v>
      </c>
      <c r="K46" s="358">
        <v>36</v>
      </c>
      <c r="L46" s="358"/>
      <c r="M46" s="165" t="s">
        <v>1440</v>
      </c>
    </row>
    <row r="47" spans="1:13" ht="20" customHeight="1">
      <c r="A47" s="41" t="s">
        <v>1030</v>
      </c>
      <c r="B47" s="41" t="s">
        <v>336</v>
      </c>
      <c r="C47" s="41">
        <v>7</v>
      </c>
      <c r="D47" s="41">
        <v>0.37</v>
      </c>
      <c r="E47" s="41">
        <v>1.1100000000000001</v>
      </c>
      <c r="F47" s="41">
        <f t="shared" si="0"/>
        <v>0.14000000000000001</v>
      </c>
      <c r="G47" s="361">
        <v>0.7</v>
      </c>
      <c r="H47" s="361"/>
      <c r="I47" s="41">
        <v>1.5</v>
      </c>
      <c r="J47" s="47">
        <v>13.2</v>
      </c>
      <c r="K47" s="360">
        <v>24.5</v>
      </c>
      <c r="L47" s="360"/>
      <c r="M47" s="164" t="s">
        <v>1512</v>
      </c>
    </row>
    <row r="48" spans="1:13" ht="20" customHeight="1">
      <c r="A48" s="39" t="s">
        <v>1030</v>
      </c>
      <c r="B48" s="39" t="s">
        <v>1034</v>
      </c>
      <c r="C48" s="39">
        <v>7</v>
      </c>
      <c r="D48" s="39">
        <v>0.42</v>
      </c>
      <c r="E48" s="39">
        <v>1.26</v>
      </c>
      <c r="F48" s="39">
        <f t="shared" si="0"/>
        <v>0.14000000000000001</v>
      </c>
      <c r="G48" s="359">
        <v>0.7</v>
      </c>
      <c r="H48" s="359"/>
      <c r="I48" s="39">
        <v>1.5</v>
      </c>
      <c r="J48" s="48">
        <v>14</v>
      </c>
      <c r="K48" s="358">
        <v>18.100000000000001</v>
      </c>
      <c r="L48" s="358"/>
      <c r="M48" s="165" t="s">
        <v>789</v>
      </c>
    </row>
    <row r="49" spans="1:14" ht="20" customHeight="1">
      <c r="A49" s="41" t="s">
        <v>1030</v>
      </c>
      <c r="B49" s="41" t="s">
        <v>342</v>
      </c>
      <c r="C49" s="41">
        <v>7</v>
      </c>
      <c r="D49" s="41">
        <v>0.52</v>
      </c>
      <c r="E49" s="41">
        <v>1.56</v>
      </c>
      <c r="F49" s="41">
        <f t="shared" si="0"/>
        <v>0.14000000000000001</v>
      </c>
      <c r="G49" s="361">
        <v>0.7</v>
      </c>
      <c r="H49" s="361"/>
      <c r="I49" s="41">
        <v>1.5</v>
      </c>
      <c r="J49" s="47">
        <v>15.3</v>
      </c>
      <c r="K49" s="360">
        <v>12.1</v>
      </c>
      <c r="L49" s="360"/>
      <c r="M49" s="164" t="s">
        <v>1474</v>
      </c>
    </row>
    <row r="50" spans="1:14" ht="20" customHeight="1">
      <c r="A50" s="39" t="s">
        <v>1030</v>
      </c>
      <c r="B50" s="39" t="s">
        <v>345</v>
      </c>
      <c r="C50" s="39">
        <v>7</v>
      </c>
      <c r="D50" s="39">
        <v>0.67</v>
      </c>
      <c r="E50" s="39">
        <v>2.0099999999999998</v>
      </c>
      <c r="F50" s="39">
        <f t="shared" si="0"/>
        <v>0.14000000000000001</v>
      </c>
      <c r="G50" s="359">
        <v>0.7</v>
      </c>
      <c r="H50" s="359"/>
      <c r="I50" s="39">
        <v>1.5</v>
      </c>
      <c r="J50" s="48">
        <v>16.5</v>
      </c>
      <c r="K50" s="358">
        <v>7.4</v>
      </c>
      <c r="L50" s="358"/>
      <c r="M50" s="165" t="s">
        <v>1513</v>
      </c>
    </row>
    <row r="51" spans="1:14" ht="20" customHeight="1">
      <c r="A51" s="41" t="s">
        <v>1030</v>
      </c>
      <c r="B51" s="41" t="s">
        <v>980</v>
      </c>
      <c r="C51" s="41">
        <v>7</v>
      </c>
      <c r="D51" s="41">
        <v>0.3</v>
      </c>
      <c r="E51" s="41">
        <v>0.9</v>
      </c>
      <c r="F51" s="41">
        <f t="shared" si="0"/>
        <v>0.14000000000000001</v>
      </c>
      <c r="G51" s="361">
        <v>0.7</v>
      </c>
      <c r="H51" s="361"/>
      <c r="I51" s="41">
        <v>1.5</v>
      </c>
      <c r="J51" s="47">
        <v>13.8</v>
      </c>
      <c r="K51" s="360">
        <v>36</v>
      </c>
      <c r="L51" s="360"/>
      <c r="M51" s="164" t="s">
        <v>1411</v>
      </c>
    </row>
    <row r="52" spans="1:14" ht="20" customHeight="1">
      <c r="A52" s="39" t="s">
        <v>1030</v>
      </c>
      <c r="B52" s="39" t="s">
        <v>981</v>
      </c>
      <c r="C52" s="39">
        <v>7</v>
      </c>
      <c r="D52" s="39">
        <v>0.37</v>
      </c>
      <c r="E52" s="39">
        <v>1.1100000000000001</v>
      </c>
      <c r="F52" s="39">
        <f t="shared" si="0"/>
        <v>0.14000000000000001</v>
      </c>
      <c r="G52" s="359">
        <v>0.7</v>
      </c>
      <c r="H52" s="359"/>
      <c r="I52" s="39">
        <v>1.5</v>
      </c>
      <c r="J52" s="48">
        <v>14.4</v>
      </c>
      <c r="K52" s="358">
        <v>24.5</v>
      </c>
      <c r="L52" s="358"/>
      <c r="M52" s="165" t="s">
        <v>1312</v>
      </c>
    </row>
    <row r="53" spans="1:14" ht="20" customHeight="1">
      <c r="A53" s="41" t="s">
        <v>1030</v>
      </c>
      <c r="B53" s="41" t="s">
        <v>1035</v>
      </c>
      <c r="C53" s="41">
        <v>7</v>
      </c>
      <c r="D53" s="41">
        <v>0.42</v>
      </c>
      <c r="E53" s="41">
        <v>1.26</v>
      </c>
      <c r="F53" s="41">
        <f t="shared" si="0"/>
        <v>0.14000000000000001</v>
      </c>
      <c r="G53" s="361">
        <v>0.7</v>
      </c>
      <c r="H53" s="361"/>
      <c r="I53" s="41">
        <v>1.5</v>
      </c>
      <c r="J53" s="47">
        <v>15</v>
      </c>
      <c r="K53" s="360">
        <v>18.100000000000001</v>
      </c>
      <c r="L53" s="360"/>
      <c r="M53" s="164" t="s">
        <v>1514</v>
      </c>
    </row>
    <row r="54" spans="1:14" ht="20" customHeight="1">
      <c r="A54" s="39" t="s">
        <v>1030</v>
      </c>
      <c r="B54" s="39" t="s">
        <v>983</v>
      </c>
      <c r="C54" s="39">
        <v>7</v>
      </c>
      <c r="D54" s="39">
        <v>0.52</v>
      </c>
      <c r="E54" s="39">
        <v>1.56</v>
      </c>
      <c r="F54" s="39">
        <f t="shared" si="0"/>
        <v>0.14000000000000001</v>
      </c>
      <c r="G54" s="359">
        <v>0.7</v>
      </c>
      <c r="H54" s="359"/>
      <c r="I54" s="39">
        <v>1.5</v>
      </c>
      <c r="J54" s="48">
        <v>16.399999999999999</v>
      </c>
      <c r="K54" s="358">
        <v>12.1</v>
      </c>
      <c r="L54" s="358"/>
      <c r="M54" s="165" t="s">
        <v>1395</v>
      </c>
    </row>
    <row r="55" spans="1:14" ht="20" customHeight="1">
      <c r="A55" s="41" t="s">
        <v>1030</v>
      </c>
      <c r="B55" s="41" t="s">
        <v>984</v>
      </c>
      <c r="C55" s="41">
        <v>7</v>
      </c>
      <c r="D55" s="41">
        <v>0.67</v>
      </c>
      <c r="E55" s="41">
        <v>2.0099999999999998</v>
      </c>
      <c r="F55" s="41">
        <f t="shared" si="0"/>
        <v>0.14000000000000001</v>
      </c>
      <c r="G55" s="361">
        <v>0.7</v>
      </c>
      <c r="H55" s="361"/>
      <c r="I55" s="41">
        <v>1.5</v>
      </c>
      <c r="J55" s="47">
        <v>17.100000000000001</v>
      </c>
      <c r="K55" s="360">
        <v>7.4</v>
      </c>
      <c r="L55" s="360"/>
      <c r="M55" s="164" t="s">
        <v>1314</v>
      </c>
    </row>
    <row r="56" spans="1:14" ht="20" customHeight="1">
      <c r="A56" s="39" t="s">
        <v>1030</v>
      </c>
      <c r="B56" s="39" t="s">
        <v>985</v>
      </c>
      <c r="C56" s="39">
        <v>7</v>
      </c>
      <c r="D56" s="39">
        <v>0.3</v>
      </c>
      <c r="E56" s="39">
        <v>0.9</v>
      </c>
      <c r="F56" s="39">
        <f t="shared" si="0"/>
        <v>0.14000000000000001</v>
      </c>
      <c r="G56" s="359">
        <v>0.7</v>
      </c>
      <c r="H56" s="359"/>
      <c r="I56" s="39">
        <v>1.5</v>
      </c>
      <c r="J56" s="48">
        <v>13.8</v>
      </c>
      <c r="K56" s="358">
        <v>36</v>
      </c>
      <c r="L56" s="358"/>
      <c r="M56" s="165" t="s">
        <v>1509</v>
      </c>
    </row>
    <row r="57" spans="1:14" ht="20" customHeight="1">
      <c r="A57" s="41" t="s">
        <v>1030</v>
      </c>
      <c r="B57" s="41" t="s">
        <v>986</v>
      </c>
      <c r="C57" s="41">
        <v>7</v>
      </c>
      <c r="D57" s="41">
        <v>0.37</v>
      </c>
      <c r="E57" s="41">
        <v>1.1100000000000001</v>
      </c>
      <c r="F57" s="41">
        <f t="shared" si="0"/>
        <v>0.14000000000000001</v>
      </c>
      <c r="G57" s="361">
        <v>0.7</v>
      </c>
      <c r="H57" s="361"/>
      <c r="I57" s="41">
        <v>1.5</v>
      </c>
      <c r="J57" s="47">
        <v>14.3</v>
      </c>
      <c r="K57" s="360">
        <v>24.5</v>
      </c>
      <c r="L57" s="360"/>
      <c r="M57" s="164" t="s">
        <v>1319</v>
      </c>
    </row>
    <row r="58" spans="1:14" ht="20" customHeight="1">
      <c r="A58" s="39" t="s">
        <v>1030</v>
      </c>
      <c r="B58" s="39" t="s">
        <v>1036</v>
      </c>
      <c r="C58" s="39">
        <v>7</v>
      </c>
      <c r="D58" s="39">
        <v>0.42</v>
      </c>
      <c r="E58" s="39">
        <v>1.26</v>
      </c>
      <c r="F58" s="39">
        <f t="shared" si="0"/>
        <v>0.14000000000000001</v>
      </c>
      <c r="G58" s="359">
        <v>0.7</v>
      </c>
      <c r="H58" s="359"/>
      <c r="I58" s="39">
        <v>1.5</v>
      </c>
      <c r="J58" s="48">
        <v>15</v>
      </c>
      <c r="K58" s="358">
        <v>18.100000000000001</v>
      </c>
      <c r="L58" s="358"/>
      <c r="M58" s="165" t="s">
        <v>1179</v>
      </c>
    </row>
    <row r="59" spans="1:14" ht="20" customHeight="1">
      <c r="A59" s="41" t="s">
        <v>1030</v>
      </c>
      <c r="B59" s="41" t="s">
        <v>988</v>
      </c>
      <c r="C59" s="41">
        <v>7</v>
      </c>
      <c r="D59" s="41">
        <v>0.52</v>
      </c>
      <c r="E59" s="41">
        <v>1.56</v>
      </c>
      <c r="F59" s="41">
        <f t="shared" si="0"/>
        <v>0.14000000000000001</v>
      </c>
      <c r="G59" s="361">
        <v>0.7</v>
      </c>
      <c r="H59" s="361"/>
      <c r="I59" s="41">
        <v>1.5</v>
      </c>
      <c r="J59" s="47">
        <v>16.399999999999999</v>
      </c>
      <c r="K59" s="360">
        <v>12.1</v>
      </c>
      <c r="L59" s="360"/>
      <c r="M59" s="164" t="s">
        <v>1180</v>
      </c>
    </row>
    <row r="60" spans="1:14" ht="20" customHeight="1">
      <c r="A60" s="39" t="s">
        <v>1030</v>
      </c>
      <c r="B60" s="39" t="s">
        <v>989</v>
      </c>
      <c r="C60" s="39">
        <v>7</v>
      </c>
      <c r="D60" s="39">
        <v>0.67</v>
      </c>
      <c r="E60" s="39">
        <v>2.0099999999999998</v>
      </c>
      <c r="F60" s="39">
        <f t="shared" si="0"/>
        <v>0.14000000000000001</v>
      </c>
      <c r="G60" s="359">
        <v>0.7</v>
      </c>
      <c r="H60" s="359"/>
      <c r="I60" s="39">
        <v>1.5</v>
      </c>
      <c r="J60" s="48">
        <v>17.7</v>
      </c>
      <c r="K60" s="358">
        <v>7.4</v>
      </c>
      <c r="L60" s="358"/>
      <c r="M60" s="165" t="s">
        <v>1515</v>
      </c>
      <c r="N60" s="135" t="s">
        <v>1346</v>
      </c>
    </row>
    <row r="68" spans="1:13" ht="30" customHeight="1">
      <c r="A68" s="12"/>
      <c r="B68" s="13" t="s">
        <v>7</v>
      </c>
      <c r="C68" s="14"/>
      <c r="D68" s="14"/>
      <c r="E68" s="14"/>
      <c r="F68" s="14"/>
      <c r="G68" s="14"/>
      <c r="H68" s="14"/>
      <c r="I68" s="14"/>
      <c r="J68" s="14"/>
      <c r="K68" s="14"/>
      <c r="L68" s="14"/>
      <c r="M68" s="16">
        <v>75</v>
      </c>
    </row>
  </sheetData>
  <mergeCells count="74">
    <mergeCell ref="F1:L1"/>
    <mergeCell ref="A2:M2"/>
    <mergeCell ref="C28:D28"/>
    <mergeCell ref="C29:D29"/>
    <mergeCell ref="G30:H30"/>
    <mergeCell ref="K30:L30"/>
    <mergeCell ref="I28:I29"/>
    <mergeCell ref="J28:J29"/>
    <mergeCell ref="M28:M29"/>
    <mergeCell ref="A28:B29"/>
    <mergeCell ref="E28:E29"/>
    <mergeCell ref="G28:H29"/>
    <mergeCell ref="K28:L29"/>
    <mergeCell ref="F28:F29"/>
    <mergeCell ref="G31:H31"/>
    <mergeCell ref="K31:L31"/>
    <mergeCell ref="G32:H32"/>
    <mergeCell ref="K32:L32"/>
    <mergeCell ref="G33:H33"/>
    <mergeCell ref="K33:L33"/>
    <mergeCell ref="G34:H34"/>
    <mergeCell ref="K34:L34"/>
    <mergeCell ref="G35:H35"/>
    <mergeCell ref="K35:L35"/>
    <mergeCell ref="G36:H36"/>
    <mergeCell ref="K36:L36"/>
    <mergeCell ref="G37:H37"/>
    <mergeCell ref="K37:L37"/>
    <mergeCell ref="G38:H38"/>
    <mergeCell ref="K38:L38"/>
    <mergeCell ref="G39:H39"/>
    <mergeCell ref="K39:L39"/>
    <mergeCell ref="G40:H40"/>
    <mergeCell ref="K40:L40"/>
    <mergeCell ref="G41:H41"/>
    <mergeCell ref="K41:L41"/>
    <mergeCell ref="G42:H42"/>
    <mergeCell ref="K42:L42"/>
    <mergeCell ref="G43:H43"/>
    <mergeCell ref="K43:L43"/>
    <mergeCell ref="G44:H44"/>
    <mergeCell ref="K44:L44"/>
    <mergeCell ref="G45:H45"/>
    <mergeCell ref="K45:L45"/>
    <mergeCell ref="G46:H46"/>
    <mergeCell ref="K46:L46"/>
    <mergeCell ref="G47:H47"/>
    <mergeCell ref="K47:L47"/>
    <mergeCell ref="G48:H48"/>
    <mergeCell ref="K48:L48"/>
    <mergeCell ref="G49:H49"/>
    <mergeCell ref="K49:L49"/>
    <mergeCell ref="G50:H50"/>
    <mergeCell ref="K50:L50"/>
    <mergeCell ref="G51:H51"/>
    <mergeCell ref="K51:L51"/>
    <mergeCell ref="G52:H52"/>
    <mergeCell ref="K52:L52"/>
    <mergeCell ref="G53:H53"/>
    <mergeCell ref="K53:L53"/>
    <mergeCell ref="G54:H54"/>
    <mergeCell ref="K54:L54"/>
    <mergeCell ref="G55:H55"/>
    <mergeCell ref="K55:L55"/>
    <mergeCell ref="G56:H56"/>
    <mergeCell ref="K56:L56"/>
    <mergeCell ref="G57:H57"/>
    <mergeCell ref="K57:L57"/>
    <mergeCell ref="G58:H58"/>
    <mergeCell ref="K58:L58"/>
    <mergeCell ref="G59:H59"/>
    <mergeCell ref="K59:L59"/>
    <mergeCell ref="G60:H60"/>
    <mergeCell ref="K60:L60"/>
  </mergeCells>
  <hyperlinks>
    <hyperlink ref="B68" r:id="rId1" tooltip="http://www.Z43-cable.vn" xr:uid="{00000000-0004-0000-4700-000000000000}"/>
  </hyperlinks>
  <pageMargins left="0.47222222222222199" right="0.47222222222222199" top="0.118055555555556" bottom="5.9027777777777797E-2" header="0" footer="0"/>
  <pageSetup paperSize="9" scale="64" orientation="portrait" r:id="rId2"/>
  <colBreaks count="1" manualBreakCount="1">
    <brk id="13" max="79" man="1"/>
  </colBreaks>
  <drawing r:id="rId3"/>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tabColor rgb="FFFF0000"/>
  </sheetPr>
  <dimension ref="A1:O68"/>
  <sheetViews>
    <sheetView view="pageBreakPreview" topLeftCell="A36" zoomScale="130" zoomScaleNormal="115" workbookViewId="0">
      <selection activeCell="U48" sqref="U48"/>
    </sheetView>
  </sheetViews>
  <sheetFormatPr defaultColWidth="9" defaultRowHeight="14"/>
  <cols>
    <col min="1" max="1" width="13.1796875" style="2" customWidth="1"/>
    <col min="2"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1025</v>
      </c>
      <c r="B1" s="17"/>
      <c r="C1" s="17"/>
      <c r="D1" s="17"/>
      <c r="E1" s="17"/>
      <c r="F1" s="17"/>
      <c r="H1" s="179" t="s">
        <v>1</v>
      </c>
      <c r="I1" s="179"/>
      <c r="J1" s="179"/>
      <c r="K1" s="179"/>
      <c r="L1" s="179"/>
      <c r="M1" s="179"/>
      <c r="N1" s="179"/>
    </row>
    <row r="2" spans="1:15" s="1" customFormat="1" ht="45" customHeight="1">
      <c r="A2" s="364" t="s">
        <v>1026</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961</v>
      </c>
      <c r="B4" s="31"/>
      <c r="C4" s="31"/>
      <c r="D4" s="31"/>
      <c r="E4" s="31"/>
      <c r="F4" s="31"/>
      <c r="G4" s="32"/>
      <c r="H4" s="32"/>
      <c r="I4" s="32"/>
      <c r="J4" s="32"/>
      <c r="K4" s="32"/>
      <c r="L4" s="32"/>
      <c r="M4" s="32"/>
      <c r="N4" s="32"/>
      <c r="O4" s="32"/>
    </row>
    <row r="5" spans="1:15">
      <c r="A5" s="22"/>
      <c r="B5" s="22"/>
      <c r="C5" s="22"/>
      <c r="D5" s="22"/>
      <c r="E5" s="22"/>
      <c r="F5" s="22"/>
    </row>
    <row r="6" spans="1:15" ht="15">
      <c r="A6" s="4" t="s">
        <v>1027</v>
      </c>
      <c r="B6" s="33"/>
      <c r="C6" s="33"/>
      <c r="D6" s="33"/>
      <c r="E6" s="33"/>
      <c r="F6" s="33"/>
    </row>
    <row r="7" spans="1:15">
      <c r="A7" s="2" t="s">
        <v>963</v>
      </c>
      <c r="B7" s="34"/>
      <c r="C7" s="34"/>
      <c r="D7" s="34"/>
      <c r="E7" s="34"/>
      <c r="F7" s="34"/>
    </row>
    <row r="8" spans="1:15">
      <c r="A8" s="2" t="s">
        <v>964</v>
      </c>
      <c r="B8" s="34"/>
      <c r="C8" s="34"/>
      <c r="D8" s="34"/>
      <c r="E8" s="34"/>
      <c r="F8" s="34"/>
    </row>
    <row r="9" spans="1:15">
      <c r="A9" s="2" t="s">
        <v>965</v>
      </c>
      <c r="B9" s="34"/>
      <c r="C9" s="34"/>
      <c r="D9" s="34"/>
      <c r="E9" s="34"/>
      <c r="F9" s="34"/>
    </row>
    <row r="10" spans="1:15">
      <c r="A10" s="2" t="s">
        <v>966</v>
      </c>
      <c r="B10" s="34"/>
      <c r="C10" s="34"/>
      <c r="D10" s="34"/>
      <c r="E10" s="34"/>
      <c r="F10" s="34"/>
    </row>
    <row r="11" spans="1:15">
      <c r="A11" s="2" t="s">
        <v>1028</v>
      </c>
    </row>
    <row r="12" spans="1:15" customFormat="1" ht="14.5">
      <c r="A12" s="2" t="s">
        <v>1029</v>
      </c>
      <c r="B12" s="2"/>
      <c r="C12" s="2"/>
      <c r="D12" s="2"/>
      <c r="E12" s="2"/>
      <c r="F12" s="2"/>
    </row>
    <row r="13" spans="1:15" customFormat="1" ht="14.5">
      <c r="A13" s="2"/>
      <c r="B13" s="2"/>
      <c r="C13" s="2"/>
      <c r="D13" s="2"/>
      <c r="E13" s="2"/>
      <c r="F13" s="2"/>
    </row>
    <row r="14" spans="1:15" s="1" customFormat="1" ht="15.5">
      <c r="A14" s="4" t="s">
        <v>174</v>
      </c>
      <c r="B14" s="4"/>
      <c r="C14" s="4"/>
      <c r="D14" s="4"/>
      <c r="E14" s="4"/>
      <c r="F14" s="4"/>
    </row>
    <row r="15" spans="1:15">
      <c r="A15" s="2" t="s">
        <v>858</v>
      </c>
      <c r="B15" s="34"/>
      <c r="C15" s="34"/>
      <c r="D15" s="34"/>
      <c r="E15" s="34"/>
      <c r="F15" s="34"/>
      <c r="G15" s="35"/>
      <c r="H15" s="35"/>
      <c r="I15" s="35"/>
      <c r="J15" s="35"/>
      <c r="K15" s="35"/>
      <c r="L15" s="35"/>
    </row>
    <row r="16" spans="1:15">
      <c r="A16" s="2" t="s">
        <v>968</v>
      </c>
      <c r="B16" s="34"/>
      <c r="C16" s="34"/>
      <c r="D16" s="34"/>
      <c r="E16" s="34"/>
      <c r="F16" s="34"/>
      <c r="G16" s="35"/>
      <c r="H16" s="35"/>
      <c r="I16" s="35"/>
      <c r="J16" s="35"/>
      <c r="K16" s="35"/>
      <c r="L16" s="35"/>
    </row>
    <row r="18" spans="1:15" ht="15">
      <c r="A18" s="4" t="s">
        <v>176</v>
      </c>
      <c r="B18" s="33"/>
      <c r="C18" s="33"/>
      <c r="D18" s="33"/>
      <c r="E18" s="33"/>
      <c r="F18" s="33"/>
    </row>
    <row r="19" spans="1:15">
      <c r="A19" s="36" t="s">
        <v>860</v>
      </c>
      <c r="B19" s="37"/>
      <c r="C19" s="37"/>
      <c r="D19" s="37"/>
      <c r="E19" s="37"/>
      <c r="F19" s="37"/>
    </row>
    <row r="20" spans="1:15">
      <c r="A20" s="36" t="s">
        <v>995</v>
      </c>
      <c r="B20" s="37"/>
      <c r="C20" s="37"/>
      <c r="D20" s="37"/>
      <c r="E20" s="37"/>
      <c r="F20" s="37"/>
    </row>
    <row r="21" spans="1:15">
      <c r="A21" s="36" t="s">
        <v>996</v>
      </c>
      <c r="B21" s="37"/>
      <c r="C21" s="37"/>
      <c r="D21" s="37"/>
      <c r="E21" s="37"/>
      <c r="F21" s="37"/>
    </row>
    <row r="22" spans="1:15">
      <c r="A22" s="36" t="s">
        <v>997</v>
      </c>
      <c r="B22" s="37"/>
      <c r="C22" s="37"/>
      <c r="D22" s="37"/>
      <c r="E22" s="37"/>
      <c r="F22" s="37"/>
    </row>
    <row r="23" spans="1:15">
      <c r="A23" s="36" t="s">
        <v>998</v>
      </c>
      <c r="B23" s="37"/>
      <c r="C23" s="37"/>
      <c r="D23" s="37"/>
      <c r="E23" s="37"/>
      <c r="F23" s="37"/>
    </row>
    <row r="24" spans="1:15">
      <c r="A24" s="36" t="s">
        <v>999</v>
      </c>
      <c r="B24" s="37"/>
      <c r="C24" s="37"/>
      <c r="D24" s="37"/>
      <c r="E24" s="37"/>
      <c r="F24" s="37"/>
    </row>
    <row r="26" spans="1:15" ht="15">
      <c r="A26" s="4" t="s">
        <v>182</v>
      </c>
      <c r="B26" s="33"/>
      <c r="C26" s="33"/>
      <c r="D26" s="33"/>
      <c r="E26" s="33"/>
      <c r="F26" s="33"/>
    </row>
    <row r="28" spans="1:15" ht="42" customHeight="1">
      <c r="A28" s="193" t="s">
        <v>183</v>
      </c>
      <c r="B28" s="193"/>
      <c r="C28" s="193" t="s">
        <v>184</v>
      </c>
      <c r="D28" s="193"/>
      <c r="E28" s="193"/>
      <c r="F28" s="193"/>
      <c r="G28" s="193" t="s">
        <v>186</v>
      </c>
      <c r="H28" s="193"/>
      <c r="I28" s="193" t="s">
        <v>187</v>
      </c>
      <c r="J28" s="193"/>
      <c r="K28" s="193" t="s">
        <v>188</v>
      </c>
      <c r="L28" s="193" t="s">
        <v>189</v>
      </c>
      <c r="M28" s="193" t="s">
        <v>190</v>
      </c>
      <c r="N28" s="193"/>
      <c r="O28" s="193" t="s">
        <v>191</v>
      </c>
    </row>
    <row r="29" spans="1:15" ht="30" customHeight="1">
      <c r="A29" s="193"/>
      <c r="B29" s="193"/>
      <c r="C29" s="193" t="s">
        <v>240</v>
      </c>
      <c r="D29" s="193"/>
      <c r="E29" s="193"/>
      <c r="F29" s="193"/>
      <c r="G29" s="193"/>
      <c r="H29" s="193"/>
      <c r="I29" s="193"/>
      <c r="J29" s="193"/>
      <c r="K29" s="193"/>
      <c r="L29" s="193"/>
      <c r="M29" s="193"/>
      <c r="N29" s="193"/>
      <c r="O29" s="193"/>
    </row>
    <row r="30" spans="1:15">
      <c r="A30" s="38" t="s">
        <v>192</v>
      </c>
      <c r="B30" s="38" t="s">
        <v>193</v>
      </c>
      <c r="C30" s="193" t="s">
        <v>194</v>
      </c>
      <c r="D30" s="193"/>
      <c r="E30" s="193" t="s">
        <v>196</v>
      </c>
      <c r="F30" s="365"/>
      <c r="G30" s="193" t="s">
        <v>196</v>
      </c>
      <c r="H30" s="193"/>
      <c r="I30" s="193" t="s">
        <v>196</v>
      </c>
      <c r="J30" s="193"/>
      <c r="K30" s="38" t="s">
        <v>196</v>
      </c>
      <c r="L30" s="38" t="s">
        <v>196</v>
      </c>
      <c r="M30" s="193" t="s">
        <v>197</v>
      </c>
      <c r="N30" s="193"/>
      <c r="O30" s="38" t="s">
        <v>198</v>
      </c>
    </row>
    <row r="31" spans="1:15" ht="20" customHeight="1">
      <c r="A31" s="41" t="s">
        <v>1030</v>
      </c>
      <c r="B31" s="41" t="s">
        <v>990</v>
      </c>
      <c r="C31" s="360">
        <v>7</v>
      </c>
      <c r="D31" s="360"/>
      <c r="E31" s="360">
        <v>0.3</v>
      </c>
      <c r="F31" s="360"/>
      <c r="G31" s="360">
        <v>0.9</v>
      </c>
      <c r="H31" s="360"/>
      <c r="I31" s="361">
        <v>0.7</v>
      </c>
      <c r="J31" s="361"/>
      <c r="K31" s="41">
        <v>1.5</v>
      </c>
      <c r="L31" s="47">
        <v>18.600000000000001</v>
      </c>
      <c r="M31" s="360">
        <v>36</v>
      </c>
      <c r="N31" s="360"/>
      <c r="O31" s="44">
        <v>354</v>
      </c>
    </row>
    <row r="32" spans="1:15" ht="20" customHeight="1">
      <c r="A32" s="39" t="s">
        <v>1030</v>
      </c>
      <c r="B32" s="39" t="s">
        <v>991</v>
      </c>
      <c r="C32" s="358">
        <v>7</v>
      </c>
      <c r="D32" s="358"/>
      <c r="E32" s="358">
        <v>0.37</v>
      </c>
      <c r="F32" s="358"/>
      <c r="G32" s="358">
        <v>1.1100000000000001</v>
      </c>
      <c r="H32" s="358"/>
      <c r="I32" s="359">
        <v>0.7</v>
      </c>
      <c r="J32" s="359"/>
      <c r="K32" s="39">
        <v>1.5</v>
      </c>
      <c r="L32" s="48">
        <v>19.5</v>
      </c>
      <c r="M32" s="358">
        <v>24.5</v>
      </c>
      <c r="N32" s="358"/>
      <c r="O32" s="43">
        <v>402</v>
      </c>
    </row>
    <row r="33" spans="1:15" ht="20" customHeight="1">
      <c r="A33" s="41" t="s">
        <v>1030</v>
      </c>
      <c r="B33" s="41" t="s">
        <v>1037</v>
      </c>
      <c r="C33" s="360">
        <v>7</v>
      </c>
      <c r="D33" s="360"/>
      <c r="E33" s="360">
        <v>0.42</v>
      </c>
      <c r="F33" s="360"/>
      <c r="G33" s="360">
        <v>1.26</v>
      </c>
      <c r="H33" s="360"/>
      <c r="I33" s="361">
        <v>0.7</v>
      </c>
      <c r="J33" s="361"/>
      <c r="K33" s="41">
        <v>1.5</v>
      </c>
      <c r="L33" s="47">
        <v>20.100000000000001</v>
      </c>
      <c r="M33" s="360">
        <v>18.100000000000001</v>
      </c>
      <c r="N33" s="360"/>
      <c r="O33" s="44">
        <v>440</v>
      </c>
    </row>
    <row r="34" spans="1:15" ht="20" customHeight="1">
      <c r="A34" s="39" t="s">
        <v>1030</v>
      </c>
      <c r="B34" s="39" t="s">
        <v>993</v>
      </c>
      <c r="C34" s="358">
        <v>7</v>
      </c>
      <c r="D34" s="358"/>
      <c r="E34" s="358">
        <v>0.52</v>
      </c>
      <c r="F34" s="358"/>
      <c r="G34" s="358">
        <v>1.56</v>
      </c>
      <c r="H34" s="358"/>
      <c r="I34" s="359">
        <v>0.7</v>
      </c>
      <c r="J34" s="359"/>
      <c r="K34" s="39">
        <v>1.5</v>
      </c>
      <c r="L34" s="48">
        <v>21.3</v>
      </c>
      <c r="M34" s="358">
        <v>12.1</v>
      </c>
      <c r="N34" s="358"/>
      <c r="O34" s="43">
        <v>524</v>
      </c>
    </row>
    <row r="35" spans="1:15" ht="20" customHeight="1">
      <c r="A35" s="41" t="s">
        <v>1030</v>
      </c>
      <c r="B35" s="41" t="s">
        <v>994</v>
      </c>
      <c r="C35" s="360">
        <v>7</v>
      </c>
      <c r="D35" s="360"/>
      <c r="E35" s="360">
        <v>0.67</v>
      </c>
      <c r="F35" s="360"/>
      <c r="G35" s="360">
        <v>2.0099999999999998</v>
      </c>
      <c r="H35" s="360"/>
      <c r="I35" s="361">
        <v>0.7</v>
      </c>
      <c r="J35" s="361"/>
      <c r="K35" s="41">
        <v>1.5</v>
      </c>
      <c r="L35" s="47">
        <v>23.2</v>
      </c>
      <c r="M35" s="360">
        <v>7.4</v>
      </c>
      <c r="N35" s="360"/>
      <c r="O35" s="44">
        <v>674</v>
      </c>
    </row>
    <row r="36" spans="1:15" ht="20" customHeight="1">
      <c r="A36" s="39" t="s">
        <v>1030</v>
      </c>
      <c r="B36" s="39" t="s">
        <v>1000</v>
      </c>
      <c r="C36" s="358">
        <v>7</v>
      </c>
      <c r="D36" s="358"/>
      <c r="E36" s="358">
        <v>0.3</v>
      </c>
      <c r="F36" s="358"/>
      <c r="G36" s="358">
        <v>0.9</v>
      </c>
      <c r="H36" s="358"/>
      <c r="I36" s="359">
        <v>0.7</v>
      </c>
      <c r="J36" s="359"/>
      <c r="K36" s="39">
        <v>1.5</v>
      </c>
      <c r="L36" s="48">
        <v>21.6</v>
      </c>
      <c r="M36" s="358">
        <v>36</v>
      </c>
      <c r="N36" s="358"/>
      <c r="O36" s="43">
        <v>470</v>
      </c>
    </row>
    <row r="37" spans="1:15" ht="20" customHeight="1">
      <c r="A37" s="41" t="s">
        <v>1030</v>
      </c>
      <c r="B37" s="41" t="s">
        <v>1001</v>
      </c>
      <c r="C37" s="360">
        <v>7</v>
      </c>
      <c r="D37" s="360"/>
      <c r="E37" s="360">
        <v>0.37</v>
      </c>
      <c r="F37" s="360"/>
      <c r="G37" s="360">
        <v>1.1100000000000001</v>
      </c>
      <c r="H37" s="360"/>
      <c r="I37" s="361">
        <v>0.7</v>
      </c>
      <c r="J37" s="361"/>
      <c r="K37" s="41">
        <v>1.5</v>
      </c>
      <c r="L37" s="47">
        <v>22.7</v>
      </c>
      <c r="M37" s="360">
        <v>24.5</v>
      </c>
      <c r="N37" s="360"/>
      <c r="O37" s="44">
        <v>539</v>
      </c>
    </row>
    <row r="38" spans="1:15" ht="20" customHeight="1">
      <c r="A38" s="39" t="s">
        <v>1030</v>
      </c>
      <c r="B38" s="39" t="s">
        <v>1002</v>
      </c>
      <c r="C38" s="358">
        <v>7</v>
      </c>
      <c r="D38" s="358"/>
      <c r="E38" s="358">
        <v>0.42</v>
      </c>
      <c r="F38" s="358"/>
      <c r="G38" s="358">
        <v>1.26</v>
      </c>
      <c r="H38" s="358"/>
      <c r="I38" s="359">
        <v>0.7</v>
      </c>
      <c r="J38" s="359"/>
      <c r="K38" s="39">
        <v>1.5</v>
      </c>
      <c r="L38" s="48">
        <v>23.4</v>
      </c>
      <c r="M38" s="358">
        <v>18.100000000000001</v>
      </c>
      <c r="N38" s="358"/>
      <c r="O38" s="43">
        <v>594</v>
      </c>
    </row>
    <row r="39" spans="1:15" ht="20" customHeight="1">
      <c r="A39" s="41" t="s">
        <v>1030</v>
      </c>
      <c r="B39" s="41" t="s">
        <v>1003</v>
      </c>
      <c r="C39" s="360">
        <v>7</v>
      </c>
      <c r="D39" s="360"/>
      <c r="E39" s="360">
        <v>0.52</v>
      </c>
      <c r="F39" s="360"/>
      <c r="G39" s="360">
        <v>1.56</v>
      </c>
      <c r="H39" s="360"/>
      <c r="I39" s="361">
        <v>0.7</v>
      </c>
      <c r="J39" s="361"/>
      <c r="K39" s="41">
        <v>1.5</v>
      </c>
      <c r="L39" s="47">
        <v>25</v>
      </c>
      <c r="M39" s="360">
        <v>12.1</v>
      </c>
      <c r="N39" s="360"/>
      <c r="O39" s="44">
        <v>717</v>
      </c>
    </row>
    <row r="40" spans="1:15" ht="20" customHeight="1">
      <c r="A40" s="39" t="s">
        <v>1030</v>
      </c>
      <c r="B40" s="39" t="s">
        <v>1004</v>
      </c>
      <c r="C40" s="358">
        <v>7</v>
      </c>
      <c r="D40" s="358"/>
      <c r="E40" s="358">
        <v>0.67</v>
      </c>
      <c r="F40" s="358"/>
      <c r="G40" s="358">
        <v>2.0099999999999998</v>
      </c>
      <c r="H40" s="358"/>
      <c r="I40" s="359">
        <v>0.7</v>
      </c>
      <c r="J40" s="359"/>
      <c r="K40" s="39">
        <v>1.5</v>
      </c>
      <c r="L40" s="48">
        <v>27.4</v>
      </c>
      <c r="M40" s="358">
        <v>7.4</v>
      </c>
      <c r="N40" s="358"/>
      <c r="O40" s="43">
        <v>935</v>
      </c>
    </row>
    <row r="41" spans="1:15" ht="20" customHeight="1">
      <c r="A41" s="41" t="s">
        <v>1030</v>
      </c>
      <c r="B41" s="41" t="s">
        <v>1005</v>
      </c>
      <c r="C41" s="360">
        <v>7</v>
      </c>
      <c r="D41" s="360"/>
      <c r="E41" s="360">
        <v>0.3</v>
      </c>
      <c r="F41" s="360"/>
      <c r="G41" s="360">
        <v>0.9</v>
      </c>
      <c r="H41" s="360"/>
      <c r="I41" s="361">
        <v>0.7</v>
      </c>
      <c r="J41" s="361"/>
      <c r="K41" s="41">
        <v>1.5</v>
      </c>
      <c r="L41" s="47">
        <v>25.8</v>
      </c>
      <c r="M41" s="360">
        <v>36</v>
      </c>
      <c r="N41" s="360"/>
      <c r="O41" s="44">
        <v>641</v>
      </c>
    </row>
    <row r="42" spans="1:15" ht="20" customHeight="1">
      <c r="A42" s="39" t="s">
        <v>1030</v>
      </c>
      <c r="B42" s="39" t="s">
        <v>1006</v>
      </c>
      <c r="C42" s="358">
        <v>7</v>
      </c>
      <c r="D42" s="358"/>
      <c r="E42" s="358">
        <v>0.37</v>
      </c>
      <c r="F42" s="358"/>
      <c r="G42" s="358">
        <v>1.1100000000000001</v>
      </c>
      <c r="H42" s="358"/>
      <c r="I42" s="359">
        <v>0.7</v>
      </c>
      <c r="J42" s="359"/>
      <c r="K42" s="39">
        <v>1.5</v>
      </c>
      <c r="L42" s="48">
        <v>27.1</v>
      </c>
      <c r="M42" s="358">
        <v>24.5</v>
      </c>
      <c r="N42" s="358"/>
      <c r="O42" s="43">
        <v>741</v>
      </c>
    </row>
    <row r="43" spans="1:15" ht="20" customHeight="1">
      <c r="A43" s="41" t="s">
        <v>1030</v>
      </c>
      <c r="B43" s="41" t="s">
        <v>1007</v>
      </c>
      <c r="C43" s="360">
        <v>7</v>
      </c>
      <c r="D43" s="360"/>
      <c r="E43" s="360">
        <v>0.42</v>
      </c>
      <c r="F43" s="360"/>
      <c r="G43" s="360">
        <v>1.26</v>
      </c>
      <c r="H43" s="360"/>
      <c r="I43" s="361">
        <v>0.7</v>
      </c>
      <c r="J43" s="361"/>
      <c r="K43" s="41">
        <v>1.5</v>
      </c>
      <c r="L43" s="47">
        <v>28.1</v>
      </c>
      <c r="M43" s="360">
        <v>18.100000000000001</v>
      </c>
      <c r="N43" s="360"/>
      <c r="O43" s="44">
        <v>821</v>
      </c>
    </row>
    <row r="44" spans="1:15" ht="20" customHeight="1">
      <c r="A44" s="39" t="s">
        <v>1030</v>
      </c>
      <c r="B44" s="39" t="s">
        <v>1008</v>
      </c>
      <c r="C44" s="358">
        <v>7</v>
      </c>
      <c r="D44" s="358"/>
      <c r="E44" s="358">
        <v>0.52</v>
      </c>
      <c r="F44" s="358"/>
      <c r="G44" s="358">
        <v>1.56</v>
      </c>
      <c r="H44" s="358"/>
      <c r="I44" s="359">
        <v>0.7</v>
      </c>
      <c r="J44" s="359"/>
      <c r="K44" s="39">
        <v>1.5</v>
      </c>
      <c r="L44" s="48">
        <v>30.1</v>
      </c>
      <c r="M44" s="358">
        <v>12.1</v>
      </c>
      <c r="N44" s="358"/>
      <c r="O44" s="43">
        <v>1001</v>
      </c>
    </row>
    <row r="45" spans="1:15" ht="20" customHeight="1">
      <c r="A45" s="41" t="s">
        <v>1030</v>
      </c>
      <c r="B45" s="41" t="s">
        <v>1009</v>
      </c>
      <c r="C45" s="360">
        <v>7</v>
      </c>
      <c r="D45" s="360"/>
      <c r="E45" s="360">
        <v>0.67</v>
      </c>
      <c r="F45" s="360"/>
      <c r="G45" s="360">
        <v>2.0099999999999998</v>
      </c>
      <c r="H45" s="360"/>
      <c r="I45" s="361">
        <v>0.7</v>
      </c>
      <c r="J45" s="361"/>
      <c r="K45" s="41">
        <v>1.5</v>
      </c>
      <c r="L45" s="47">
        <v>33</v>
      </c>
      <c r="M45" s="360">
        <v>7.4</v>
      </c>
      <c r="N45" s="360"/>
      <c r="O45" s="44">
        <v>1322</v>
      </c>
    </row>
    <row r="46" spans="1:15" ht="20" customHeight="1">
      <c r="A46" s="39" t="s">
        <v>1030</v>
      </c>
      <c r="B46" s="39" t="s">
        <v>1010</v>
      </c>
      <c r="C46" s="358">
        <v>7</v>
      </c>
      <c r="D46" s="358"/>
      <c r="E46" s="358">
        <v>0.3</v>
      </c>
      <c r="F46" s="358"/>
      <c r="G46" s="358">
        <v>0.9</v>
      </c>
      <c r="H46" s="358"/>
      <c r="I46" s="359">
        <v>0.7</v>
      </c>
      <c r="J46" s="359"/>
      <c r="K46" s="39">
        <v>1.5</v>
      </c>
      <c r="L46" s="48">
        <v>28.9</v>
      </c>
      <c r="M46" s="358">
        <v>36</v>
      </c>
      <c r="N46" s="358"/>
      <c r="O46" s="43">
        <v>799</v>
      </c>
    </row>
    <row r="47" spans="1:15" ht="20" customHeight="1">
      <c r="A47" s="41" t="s">
        <v>1030</v>
      </c>
      <c r="B47" s="41" t="s">
        <v>1011</v>
      </c>
      <c r="C47" s="360">
        <v>7</v>
      </c>
      <c r="D47" s="360"/>
      <c r="E47" s="360">
        <v>0.37</v>
      </c>
      <c r="F47" s="360"/>
      <c r="G47" s="360">
        <v>1.1100000000000001</v>
      </c>
      <c r="H47" s="360"/>
      <c r="I47" s="361">
        <v>0.7</v>
      </c>
      <c r="J47" s="361"/>
      <c r="K47" s="41">
        <v>1.5</v>
      </c>
      <c r="L47" s="47">
        <v>30.5</v>
      </c>
      <c r="M47" s="360">
        <v>24.5</v>
      </c>
      <c r="N47" s="360"/>
      <c r="O47" s="44">
        <v>931</v>
      </c>
    </row>
    <row r="48" spans="1:15" ht="20" customHeight="1">
      <c r="A48" s="39" t="s">
        <v>1030</v>
      </c>
      <c r="B48" s="39" t="s">
        <v>1012</v>
      </c>
      <c r="C48" s="358">
        <v>7</v>
      </c>
      <c r="D48" s="358"/>
      <c r="E48" s="358">
        <v>0.42</v>
      </c>
      <c r="F48" s="358"/>
      <c r="G48" s="358">
        <v>1.26</v>
      </c>
      <c r="H48" s="358"/>
      <c r="I48" s="359">
        <v>0.7</v>
      </c>
      <c r="J48" s="359"/>
      <c r="K48" s="39">
        <v>1.5</v>
      </c>
      <c r="L48" s="48">
        <v>31.6</v>
      </c>
      <c r="M48" s="358">
        <v>18.100000000000001</v>
      </c>
      <c r="N48" s="358"/>
      <c r="O48" s="43">
        <v>1035</v>
      </c>
    </row>
    <row r="49" spans="1:15" ht="20" customHeight="1">
      <c r="A49" s="41" t="s">
        <v>1030</v>
      </c>
      <c r="B49" s="41" t="s">
        <v>1013</v>
      </c>
      <c r="C49" s="360">
        <v>7</v>
      </c>
      <c r="D49" s="360"/>
      <c r="E49" s="360">
        <v>0.52</v>
      </c>
      <c r="F49" s="360"/>
      <c r="G49" s="360">
        <v>1.56</v>
      </c>
      <c r="H49" s="360"/>
      <c r="I49" s="361">
        <v>0.7</v>
      </c>
      <c r="J49" s="361"/>
      <c r="K49" s="41">
        <v>1.5</v>
      </c>
      <c r="L49" s="47">
        <v>33.799999999999997</v>
      </c>
      <c r="M49" s="360">
        <v>12.1</v>
      </c>
      <c r="N49" s="360"/>
      <c r="O49" s="44">
        <v>1271</v>
      </c>
    </row>
    <row r="50" spans="1:15" ht="20" customHeight="1">
      <c r="A50" s="39" t="s">
        <v>1030</v>
      </c>
      <c r="B50" s="39" t="s">
        <v>1014</v>
      </c>
      <c r="C50" s="358">
        <v>7</v>
      </c>
      <c r="D50" s="358"/>
      <c r="E50" s="358">
        <v>0.67</v>
      </c>
      <c r="F50" s="358"/>
      <c r="G50" s="358">
        <v>2.0099999999999998</v>
      </c>
      <c r="H50" s="358"/>
      <c r="I50" s="359">
        <v>0.7</v>
      </c>
      <c r="J50" s="359"/>
      <c r="K50" s="39">
        <v>1.5</v>
      </c>
      <c r="L50" s="48">
        <v>37.200000000000003</v>
      </c>
      <c r="M50" s="358">
        <v>7.4</v>
      </c>
      <c r="N50" s="358"/>
      <c r="O50" s="43">
        <v>1692</v>
      </c>
    </row>
    <row r="51" spans="1:15" ht="20" customHeight="1">
      <c r="A51" s="41" t="s">
        <v>1030</v>
      </c>
      <c r="B51" s="41" t="s">
        <v>1015</v>
      </c>
      <c r="C51" s="360">
        <v>7</v>
      </c>
      <c r="D51" s="360"/>
      <c r="E51" s="360">
        <v>0.3</v>
      </c>
      <c r="F51" s="360"/>
      <c r="G51" s="360">
        <v>0.9</v>
      </c>
      <c r="H51" s="360"/>
      <c r="I51" s="361">
        <v>0.7</v>
      </c>
      <c r="J51" s="361"/>
      <c r="K51" s="41">
        <v>1.5</v>
      </c>
      <c r="L51" s="47">
        <v>33.200000000000003</v>
      </c>
      <c r="M51" s="360">
        <v>36</v>
      </c>
      <c r="N51" s="360"/>
      <c r="O51" s="44">
        <v>1013</v>
      </c>
    </row>
    <row r="52" spans="1:15" ht="20" customHeight="1">
      <c r="A52" s="39" t="s">
        <v>1030</v>
      </c>
      <c r="B52" s="39" t="s">
        <v>1016</v>
      </c>
      <c r="C52" s="358">
        <v>7</v>
      </c>
      <c r="D52" s="358"/>
      <c r="E52" s="358">
        <v>0.37</v>
      </c>
      <c r="F52" s="358"/>
      <c r="G52" s="358">
        <v>1.1100000000000001</v>
      </c>
      <c r="H52" s="358"/>
      <c r="I52" s="359">
        <v>0.7</v>
      </c>
      <c r="J52" s="359"/>
      <c r="K52" s="39">
        <v>1.5</v>
      </c>
      <c r="L52" s="48">
        <v>35</v>
      </c>
      <c r="M52" s="358">
        <v>24.5</v>
      </c>
      <c r="N52" s="358"/>
      <c r="O52" s="43">
        <v>1185</v>
      </c>
    </row>
    <row r="53" spans="1:15" ht="20" customHeight="1">
      <c r="A53" s="41" t="s">
        <v>1030</v>
      </c>
      <c r="B53" s="41" t="s">
        <v>1017</v>
      </c>
      <c r="C53" s="360">
        <v>7</v>
      </c>
      <c r="D53" s="360"/>
      <c r="E53" s="360">
        <v>0.42</v>
      </c>
      <c r="F53" s="360"/>
      <c r="G53" s="360">
        <v>1.26</v>
      </c>
      <c r="H53" s="360"/>
      <c r="I53" s="361">
        <v>0.7</v>
      </c>
      <c r="J53" s="361"/>
      <c r="K53" s="41">
        <v>1.5</v>
      </c>
      <c r="L53" s="47">
        <v>36.299999999999997</v>
      </c>
      <c r="M53" s="360">
        <v>18.100000000000001</v>
      </c>
      <c r="N53" s="360"/>
      <c r="O53" s="44">
        <v>1323</v>
      </c>
    </row>
    <row r="54" spans="1:15" ht="20" customHeight="1">
      <c r="A54" s="39" t="s">
        <v>1030</v>
      </c>
      <c r="B54" s="39" t="s">
        <v>1018</v>
      </c>
      <c r="C54" s="358">
        <v>7</v>
      </c>
      <c r="D54" s="358"/>
      <c r="E54" s="358">
        <v>0.52</v>
      </c>
      <c r="F54" s="358"/>
      <c r="G54" s="358">
        <v>1.56</v>
      </c>
      <c r="H54" s="358"/>
      <c r="I54" s="359">
        <v>0.7</v>
      </c>
      <c r="J54" s="359"/>
      <c r="K54" s="39">
        <v>1.5</v>
      </c>
      <c r="L54" s="48">
        <v>38.9</v>
      </c>
      <c r="M54" s="358">
        <v>12.1</v>
      </c>
      <c r="N54" s="358"/>
      <c r="O54" s="43">
        <v>1633</v>
      </c>
    </row>
    <row r="55" spans="1:15" ht="20" customHeight="1">
      <c r="A55" s="41" t="s">
        <v>1030</v>
      </c>
      <c r="B55" s="41" t="s">
        <v>1019</v>
      </c>
      <c r="C55" s="360">
        <v>7</v>
      </c>
      <c r="D55" s="360"/>
      <c r="E55" s="360">
        <v>0.67</v>
      </c>
      <c r="F55" s="360"/>
      <c r="G55" s="360">
        <v>2.0099999999999998</v>
      </c>
      <c r="H55" s="360"/>
      <c r="I55" s="361">
        <v>0.7</v>
      </c>
      <c r="J55" s="361"/>
      <c r="K55" s="41">
        <v>1.5</v>
      </c>
      <c r="L55" s="47">
        <v>42.8</v>
      </c>
      <c r="M55" s="360">
        <v>7.4</v>
      </c>
      <c r="N55" s="360"/>
      <c r="O55" s="44">
        <v>2214</v>
      </c>
    </row>
    <row r="56" spans="1:15" ht="20" customHeight="1">
      <c r="A56" s="39" t="s">
        <v>1030</v>
      </c>
      <c r="B56" s="39" t="s">
        <v>1020</v>
      </c>
      <c r="C56" s="358">
        <v>7</v>
      </c>
      <c r="D56" s="358"/>
      <c r="E56" s="358">
        <v>0.3</v>
      </c>
      <c r="F56" s="358"/>
      <c r="G56" s="358">
        <v>0.9</v>
      </c>
      <c r="H56" s="358"/>
      <c r="I56" s="359">
        <v>0.7</v>
      </c>
      <c r="J56" s="359"/>
      <c r="K56" s="39">
        <v>1.5</v>
      </c>
      <c r="L56" s="48">
        <v>36.4</v>
      </c>
      <c r="M56" s="358">
        <v>36</v>
      </c>
      <c r="N56" s="358"/>
      <c r="O56" s="43">
        <v>1213</v>
      </c>
    </row>
    <row r="57" spans="1:15" ht="20" customHeight="1">
      <c r="A57" s="41" t="s">
        <v>1030</v>
      </c>
      <c r="B57" s="41" t="s">
        <v>1021</v>
      </c>
      <c r="C57" s="360">
        <v>7</v>
      </c>
      <c r="D57" s="360"/>
      <c r="E57" s="360">
        <v>0.37</v>
      </c>
      <c r="F57" s="360"/>
      <c r="G57" s="360">
        <v>1.1100000000000001</v>
      </c>
      <c r="H57" s="360"/>
      <c r="I57" s="361">
        <v>0.7</v>
      </c>
      <c r="J57" s="361"/>
      <c r="K57" s="41">
        <v>1.5</v>
      </c>
      <c r="L57" s="47">
        <v>38.4</v>
      </c>
      <c r="M57" s="360">
        <v>24.5</v>
      </c>
      <c r="N57" s="360"/>
      <c r="O57" s="44">
        <v>1426</v>
      </c>
    </row>
    <row r="58" spans="1:15" ht="20" customHeight="1">
      <c r="A58" s="39" t="s">
        <v>1030</v>
      </c>
      <c r="B58" s="39" t="s">
        <v>1022</v>
      </c>
      <c r="C58" s="358">
        <v>7</v>
      </c>
      <c r="D58" s="358"/>
      <c r="E58" s="358">
        <v>0.42</v>
      </c>
      <c r="F58" s="358"/>
      <c r="G58" s="358">
        <v>1.26</v>
      </c>
      <c r="H58" s="358"/>
      <c r="I58" s="359">
        <v>0.7</v>
      </c>
      <c r="J58" s="359"/>
      <c r="K58" s="39">
        <v>1.5</v>
      </c>
      <c r="L58" s="48">
        <v>39.799999999999997</v>
      </c>
      <c r="M58" s="358">
        <v>18.100000000000001</v>
      </c>
      <c r="N58" s="358"/>
      <c r="O58" s="43">
        <v>1596</v>
      </c>
    </row>
    <row r="59" spans="1:15" ht="20" customHeight="1">
      <c r="A59" s="41" t="s">
        <v>1030</v>
      </c>
      <c r="B59" s="41" t="s">
        <v>1023</v>
      </c>
      <c r="C59" s="360">
        <v>7</v>
      </c>
      <c r="D59" s="360"/>
      <c r="E59" s="360">
        <v>0.52</v>
      </c>
      <c r="F59" s="360"/>
      <c r="G59" s="360">
        <v>1.56</v>
      </c>
      <c r="H59" s="360"/>
      <c r="I59" s="361">
        <v>0.7</v>
      </c>
      <c r="J59" s="361"/>
      <c r="K59" s="41">
        <v>1.5</v>
      </c>
      <c r="L59" s="47">
        <v>42.7</v>
      </c>
      <c r="M59" s="360">
        <v>12.1</v>
      </c>
      <c r="N59" s="360"/>
      <c r="O59" s="44">
        <v>2004</v>
      </c>
    </row>
    <row r="60" spans="1:15" ht="20" customHeight="1">
      <c r="A60" s="39" t="s">
        <v>1030</v>
      </c>
      <c r="B60" s="39" t="s">
        <v>1024</v>
      </c>
      <c r="C60" s="358">
        <v>7</v>
      </c>
      <c r="D60" s="358"/>
      <c r="E60" s="358">
        <v>0.67</v>
      </c>
      <c r="F60" s="358"/>
      <c r="G60" s="358">
        <v>2.0099999999999998</v>
      </c>
      <c r="H60" s="358"/>
      <c r="I60" s="359">
        <v>0.7</v>
      </c>
      <c r="J60" s="359"/>
      <c r="K60" s="39">
        <v>1.5</v>
      </c>
      <c r="L60" s="48">
        <v>47</v>
      </c>
      <c r="M60" s="358">
        <v>7.4</v>
      </c>
      <c r="N60" s="358"/>
      <c r="O60" s="43">
        <v>2723</v>
      </c>
    </row>
    <row r="68" spans="1:15" ht="30" customHeight="1">
      <c r="A68" s="12"/>
      <c r="B68" s="13" t="s">
        <v>7</v>
      </c>
      <c r="C68" s="14"/>
      <c r="D68" s="14"/>
      <c r="E68" s="14"/>
      <c r="F68" s="14"/>
      <c r="G68" s="14"/>
      <c r="H68" s="14"/>
      <c r="I68" s="14"/>
      <c r="J68" s="14"/>
      <c r="K68" s="14"/>
      <c r="L68" s="14"/>
      <c r="M68" s="14"/>
      <c r="N68" s="14"/>
      <c r="O68" s="16">
        <v>76</v>
      </c>
    </row>
  </sheetData>
  <mergeCells count="166">
    <mergeCell ref="H1:N1"/>
    <mergeCell ref="A2:O2"/>
    <mergeCell ref="C28:F28"/>
    <mergeCell ref="C29:F29"/>
    <mergeCell ref="C30:D30"/>
    <mergeCell ref="E30:F30"/>
    <mergeCell ref="G30:H30"/>
    <mergeCell ref="I30:J30"/>
    <mergeCell ref="M30:N30"/>
    <mergeCell ref="K28:K29"/>
    <mergeCell ref="L28:L29"/>
    <mergeCell ref="O28:O29"/>
    <mergeCell ref="A28:B29"/>
    <mergeCell ref="G28:H29"/>
    <mergeCell ref="I28:J29"/>
    <mergeCell ref="M28:N29"/>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 ref="C48:D48"/>
    <mergeCell ref="E48:F48"/>
    <mergeCell ref="G48:H48"/>
    <mergeCell ref="I48:J48"/>
    <mergeCell ref="M48:N48"/>
    <mergeCell ref="C49:D49"/>
    <mergeCell ref="E49:F49"/>
    <mergeCell ref="G49:H49"/>
    <mergeCell ref="I49:J49"/>
    <mergeCell ref="M49:N49"/>
    <mergeCell ref="C50:D50"/>
    <mergeCell ref="E50:F50"/>
    <mergeCell ref="G50:H50"/>
    <mergeCell ref="I50:J50"/>
    <mergeCell ref="M50:N50"/>
    <mergeCell ref="C51:D51"/>
    <mergeCell ref="E51:F51"/>
    <mergeCell ref="G51:H51"/>
    <mergeCell ref="I51:J51"/>
    <mergeCell ref="M51:N51"/>
    <mergeCell ref="C52:D52"/>
    <mergeCell ref="E52:F52"/>
    <mergeCell ref="G52:H52"/>
    <mergeCell ref="I52:J52"/>
    <mergeCell ref="M52:N52"/>
    <mergeCell ref="C53:D53"/>
    <mergeCell ref="E53:F53"/>
    <mergeCell ref="G53:H53"/>
    <mergeCell ref="I53:J53"/>
    <mergeCell ref="M53:N53"/>
    <mergeCell ref="C54:D54"/>
    <mergeCell ref="E54:F54"/>
    <mergeCell ref="G54:H54"/>
    <mergeCell ref="I54:J54"/>
    <mergeCell ref="M54:N54"/>
    <mergeCell ref="C55:D55"/>
    <mergeCell ref="E55:F55"/>
    <mergeCell ref="G55:H55"/>
    <mergeCell ref="I55:J55"/>
    <mergeCell ref="M55:N55"/>
    <mergeCell ref="C56:D56"/>
    <mergeCell ref="E56:F56"/>
    <mergeCell ref="G56:H56"/>
    <mergeCell ref="I56:J56"/>
    <mergeCell ref="M56:N56"/>
    <mergeCell ref="C57:D57"/>
    <mergeCell ref="E57:F57"/>
    <mergeCell ref="G57:H57"/>
    <mergeCell ref="I57:J57"/>
    <mergeCell ref="M57:N57"/>
    <mergeCell ref="C58:D58"/>
    <mergeCell ref="E58:F58"/>
    <mergeCell ref="G58:H58"/>
    <mergeCell ref="I58:J58"/>
    <mergeCell ref="M58:N58"/>
    <mergeCell ref="C59:D59"/>
    <mergeCell ref="E59:F59"/>
    <mergeCell ref="G59:H59"/>
    <mergeCell ref="I59:J59"/>
    <mergeCell ref="M59:N59"/>
    <mergeCell ref="C60:D60"/>
    <mergeCell ref="E60:F60"/>
    <mergeCell ref="G60:H60"/>
    <mergeCell ref="I60:J60"/>
    <mergeCell ref="M60:N60"/>
  </mergeCells>
  <hyperlinks>
    <hyperlink ref="B68" r:id="rId1" tooltip="http://www.Z43-cable.vn" xr:uid="{00000000-0004-0000-4800-000000000000}"/>
  </hyperlinks>
  <pageMargins left="0.47222222222222199" right="0.47222222222222199" top="0.118055555555556" bottom="5.9027777777777797E-2" header="0" footer="0"/>
  <pageSetup paperSize="9" scale="64" orientation="portrait" r:id="rId2"/>
  <colBreaks count="1" manualBreakCount="1">
    <brk id="15" max="79" man="1"/>
  </colBreaks>
  <drawing r:id="rId3"/>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tabColor rgb="FFFF0000"/>
  </sheetPr>
  <dimension ref="A1:O65"/>
  <sheetViews>
    <sheetView view="pageBreakPreview" topLeftCell="A35" zoomScaleNormal="115" zoomScaleSheetLayoutView="100" workbookViewId="0">
      <selection activeCell="L30" sqref="L30"/>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1038</v>
      </c>
      <c r="B1" s="17"/>
      <c r="C1" s="17"/>
      <c r="D1" s="17"/>
      <c r="E1" s="17"/>
      <c r="F1" s="17"/>
      <c r="H1" s="179" t="s">
        <v>1</v>
      </c>
      <c r="I1" s="179"/>
      <c r="J1" s="179"/>
      <c r="K1" s="179"/>
      <c r="L1" s="179"/>
      <c r="M1" s="179"/>
      <c r="N1" s="179"/>
    </row>
    <row r="2" spans="1:15" s="1" customFormat="1" ht="45" customHeight="1">
      <c r="A2" s="364" t="s">
        <v>1039</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1040</v>
      </c>
      <c r="B4" s="31"/>
      <c r="C4" s="31"/>
      <c r="D4" s="31"/>
      <c r="E4" s="31"/>
      <c r="F4" s="31"/>
      <c r="G4" s="32"/>
      <c r="H4" s="32"/>
      <c r="I4" s="32"/>
      <c r="J4" s="32"/>
      <c r="K4" s="32"/>
      <c r="L4" s="32"/>
      <c r="M4" s="32"/>
      <c r="N4" s="32"/>
      <c r="O4" s="32"/>
    </row>
    <row r="5" spans="1:15">
      <c r="A5" s="22"/>
      <c r="B5" s="22"/>
      <c r="C5" s="22"/>
      <c r="D5" s="22"/>
      <c r="E5" s="22"/>
      <c r="F5" s="22"/>
    </row>
    <row r="6" spans="1:15" ht="15">
      <c r="A6" s="4" t="s">
        <v>1041</v>
      </c>
      <c r="B6" s="33"/>
      <c r="C6" s="33"/>
      <c r="D6" s="33"/>
      <c r="E6" s="33"/>
      <c r="F6" s="33"/>
    </row>
    <row r="7" spans="1:15">
      <c r="A7" s="2" t="s">
        <v>1042</v>
      </c>
      <c r="B7" s="34"/>
      <c r="C7" s="34"/>
      <c r="D7" s="34"/>
      <c r="E7" s="34"/>
      <c r="F7" s="34"/>
    </row>
    <row r="8" spans="1:15">
      <c r="A8" s="2" t="s">
        <v>1043</v>
      </c>
      <c r="B8" s="34"/>
      <c r="C8" s="34"/>
      <c r="D8" s="34"/>
      <c r="E8" s="34"/>
      <c r="F8" s="34"/>
    </row>
    <row r="9" spans="1:15">
      <c r="B9" s="34"/>
      <c r="C9" s="34"/>
      <c r="D9" s="34"/>
      <c r="E9" s="34"/>
      <c r="F9" s="34"/>
    </row>
    <row r="10" spans="1:15">
      <c r="B10" s="34"/>
      <c r="C10" s="34"/>
      <c r="D10" s="34"/>
      <c r="E10" s="34"/>
      <c r="F10" s="34"/>
    </row>
    <row r="12" spans="1:15" s="1" customFormat="1" ht="15.5">
      <c r="A12" s="4" t="s">
        <v>174</v>
      </c>
      <c r="B12" s="4"/>
      <c r="C12" s="4"/>
      <c r="D12" s="4"/>
      <c r="E12" s="4"/>
      <c r="F12" s="4"/>
    </row>
    <row r="13" spans="1:15">
      <c r="A13" s="2" t="s">
        <v>175</v>
      </c>
      <c r="B13" s="34"/>
      <c r="C13" s="34"/>
      <c r="D13" s="34"/>
      <c r="E13" s="34"/>
      <c r="F13" s="34"/>
      <c r="G13" s="35"/>
      <c r="H13" s="35"/>
      <c r="I13" s="35"/>
      <c r="J13" s="35"/>
      <c r="K13" s="35"/>
      <c r="L13" s="35"/>
    </row>
    <row r="14" spans="1:15">
      <c r="A14" s="2" t="s">
        <v>1044</v>
      </c>
      <c r="B14" s="34"/>
      <c r="C14" s="34"/>
      <c r="D14" s="34"/>
      <c r="E14" s="34"/>
      <c r="F14" s="34"/>
      <c r="G14" s="35"/>
      <c r="H14" s="35"/>
      <c r="I14" s="35"/>
      <c r="J14" s="35"/>
      <c r="K14" s="35"/>
      <c r="L14" s="35"/>
    </row>
    <row r="16" spans="1:15" ht="15">
      <c r="A16" s="4" t="s">
        <v>176</v>
      </c>
      <c r="B16" s="33"/>
      <c r="C16" s="33"/>
      <c r="D16" s="33"/>
      <c r="E16" s="33"/>
      <c r="F16" s="33"/>
    </row>
    <row r="17" spans="1:15">
      <c r="A17" s="36" t="s">
        <v>1045</v>
      </c>
      <c r="B17" s="37"/>
      <c r="C17" s="37"/>
      <c r="D17" s="37"/>
      <c r="E17" s="37"/>
      <c r="F17" s="37"/>
    </row>
    <row r="18" spans="1:15">
      <c r="A18" s="36" t="s">
        <v>1046</v>
      </c>
      <c r="B18" s="37"/>
      <c r="C18" s="37"/>
      <c r="D18" s="37"/>
      <c r="E18" s="37"/>
      <c r="F18" s="37"/>
    </row>
    <row r="19" spans="1:15">
      <c r="A19" s="36" t="s">
        <v>179</v>
      </c>
      <c r="B19" s="37"/>
      <c r="C19" s="37"/>
      <c r="D19" s="37"/>
      <c r="E19" s="37"/>
      <c r="F19" s="37"/>
    </row>
    <row r="20" spans="1:15">
      <c r="A20" s="36" t="s">
        <v>180</v>
      </c>
      <c r="B20" s="37"/>
      <c r="C20" s="37"/>
      <c r="D20" s="37"/>
      <c r="E20" s="37"/>
      <c r="F20" s="37"/>
    </row>
    <row r="21" spans="1:15">
      <c r="A21" s="36" t="s">
        <v>238</v>
      </c>
      <c r="B21" s="37"/>
      <c r="C21" s="37"/>
      <c r="D21" s="37"/>
      <c r="E21" s="37"/>
      <c r="F21" s="37"/>
    </row>
    <row r="22" spans="1:15">
      <c r="A22" s="36" t="s">
        <v>239</v>
      </c>
      <c r="B22" s="37"/>
      <c r="C22" s="37"/>
      <c r="D22" s="37"/>
      <c r="E22" s="37"/>
      <c r="F22" s="37"/>
    </row>
    <row r="23" spans="1:15">
      <c r="A23" s="2" t="s">
        <v>1047</v>
      </c>
    </row>
    <row r="25" spans="1:15" ht="15">
      <c r="A25" s="4" t="s">
        <v>182</v>
      </c>
      <c r="B25" s="33"/>
      <c r="C25" s="33"/>
      <c r="D25" s="33"/>
      <c r="E25" s="33"/>
      <c r="F25" s="33"/>
    </row>
    <row r="27" spans="1:15" ht="42" customHeight="1">
      <c r="A27" s="193" t="s">
        <v>183</v>
      </c>
      <c r="B27" s="193"/>
      <c r="C27" s="193" t="s">
        <v>184</v>
      </c>
      <c r="D27" s="193"/>
      <c r="E27" s="193"/>
      <c r="F27" s="193"/>
      <c r="G27" s="193" t="s">
        <v>186</v>
      </c>
      <c r="H27" s="193"/>
      <c r="I27" s="193" t="s">
        <v>187</v>
      </c>
      <c r="J27" s="193"/>
      <c r="K27" s="193" t="s">
        <v>188</v>
      </c>
      <c r="L27" s="193" t="s">
        <v>189</v>
      </c>
      <c r="M27" s="193" t="s">
        <v>190</v>
      </c>
      <c r="N27" s="193"/>
      <c r="O27" s="193" t="s">
        <v>191</v>
      </c>
    </row>
    <row r="28" spans="1:15" ht="30" customHeight="1">
      <c r="A28" s="193"/>
      <c r="B28" s="193"/>
      <c r="C28" s="380" t="s">
        <v>1516</v>
      </c>
      <c r="D28" s="193"/>
      <c r="E28" s="193"/>
      <c r="F28" s="193"/>
      <c r="G28" s="193"/>
      <c r="H28" s="193"/>
      <c r="I28" s="193"/>
      <c r="J28" s="193"/>
      <c r="K28" s="193"/>
      <c r="L28" s="193"/>
      <c r="M28" s="193"/>
      <c r="N28" s="193"/>
      <c r="O28" s="193"/>
    </row>
    <row r="29" spans="1:15">
      <c r="A29" s="38" t="s">
        <v>192</v>
      </c>
      <c r="B29" s="38" t="s">
        <v>193</v>
      </c>
      <c r="C29" s="193" t="s">
        <v>194</v>
      </c>
      <c r="D29" s="193"/>
      <c r="E29" s="193" t="s">
        <v>196</v>
      </c>
      <c r="F29" s="365"/>
      <c r="G29" s="193" t="s">
        <v>196</v>
      </c>
      <c r="H29" s="193"/>
      <c r="I29" s="193" t="s">
        <v>196</v>
      </c>
      <c r="J29" s="193"/>
      <c r="K29" s="38" t="s">
        <v>196</v>
      </c>
      <c r="L29" s="38" t="s">
        <v>196</v>
      </c>
      <c r="M29" s="193" t="s">
        <v>197</v>
      </c>
      <c r="N29" s="193"/>
      <c r="O29" s="38" t="s">
        <v>198</v>
      </c>
    </row>
    <row r="30" spans="1:15" ht="25" customHeight="1">
      <c r="A30" s="41" t="s">
        <v>1048</v>
      </c>
      <c r="B30" s="41">
        <v>2.5</v>
      </c>
      <c r="C30" s="360">
        <v>7</v>
      </c>
      <c r="D30" s="360"/>
      <c r="E30" s="360">
        <v>0.52</v>
      </c>
      <c r="F30" s="360"/>
      <c r="G30" s="360">
        <v>1.56</v>
      </c>
      <c r="H30" s="360"/>
      <c r="I30" s="361">
        <v>0.8</v>
      </c>
      <c r="J30" s="361"/>
      <c r="K30" s="41" t="s">
        <v>97</v>
      </c>
      <c r="L30" s="47">
        <v>3.5</v>
      </c>
      <c r="M30" s="360">
        <v>12.1</v>
      </c>
      <c r="N30" s="360"/>
      <c r="O30" s="44">
        <v>25</v>
      </c>
    </row>
    <row r="31" spans="1:15" ht="25" customHeight="1">
      <c r="A31" s="39" t="s">
        <v>1048</v>
      </c>
      <c r="B31" s="39">
        <v>4</v>
      </c>
      <c r="C31" s="358">
        <v>7</v>
      </c>
      <c r="D31" s="358"/>
      <c r="E31" s="358" t="s">
        <v>444</v>
      </c>
      <c r="F31" s="358"/>
      <c r="G31" s="358" t="s">
        <v>445</v>
      </c>
      <c r="H31" s="358"/>
      <c r="I31" s="359">
        <v>0.8</v>
      </c>
      <c r="J31" s="359"/>
      <c r="K31" s="39" t="s">
        <v>97</v>
      </c>
      <c r="L31" s="48">
        <v>4</v>
      </c>
      <c r="M31" s="358">
        <v>7.41</v>
      </c>
      <c r="N31" s="358"/>
      <c r="O31" s="43">
        <v>35</v>
      </c>
    </row>
    <row r="32" spans="1:15" ht="25" customHeight="1">
      <c r="A32" s="41" t="s">
        <v>1048</v>
      </c>
      <c r="B32" s="41">
        <v>4</v>
      </c>
      <c r="C32" s="360">
        <v>7</v>
      </c>
      <c r="D32" s="360"/>
      <c r="E32" s="360" t="s">
        <v>447</v>
      </c>
      <c r="F32" s="360"/>
      <c r="G32" s="360" t="s">
        <v>448</v>
      </c>
      <c r="H32" s="360"/>
      <c r="I32" s="361">
        <v>1</v>
      </c>
      <c r="J32" s="361"/>
      <c r="K32" s="41" t="s">
        <v>97</v>
      </c>
      <c r="L32" s="47">
        <v>5</v>
      </c>
      <c r="M32" s="360">
        <v>4.6100000000000003</v>
      </c>
      <c r="N32" s="360"/>
      <c r="O32" s="44">
        <v>55</v>
      </c>
    </row>
    <row r="33" spans="1:15" ht="25" customHeight="1">
      <c r="A33" s="39" t="s">
        <v>1048</v>
      </c>
      <c r="B33" s="39">
        <v>6</v>
      </c>
      <c r="C33" s="358">
        <v>7</v>
      </c>
      <c r="D33" s="358"/>
      <c r="E33" s="358" t="s">
        <v>394</v>
      </c>
      <c r="F33" s="358"/>
      <c r="G33" s="358" t="s">
        <v>449</v>
      </c>
      <c r="H33" s="358"/>
      <c r="I33" s="359">
        <v>1</v>
      </c>
      <c r="J33" s="359"/>
      <c r="K33" s="39" t="s">
        <v>97</v>
      </c>
      <c r="L33" s="48">
        <v>5.5</v>
      </c>
      <c r="M33" s="358">
        <v>3.08</v>
      </c>
      <c r="N33" s="358"/>
      <c r="O33" s="43">
        <v>75</v>
      </c>
    </row>
    <row r="34" spans="1:15" ht="25" customHeight="1">
      <c r="A34" s="41" t="s">
        <v>1048</v>
      </c>
      <c r="B34" s="41">
        <v>10</v>
      </c>
      <c r="C34" s="360">
        <v>7</v>
      </c>
      <c r="D34" s="360"/>
      <c r="E34" s="360" t="s">
        <v>396</v>
      </c>
      <c r="F34" s="360"/>
      <c r="G34" s="360" t="s">
        <v>450</v>
      </c>
      <c r="H34" s="360"/>
      <c r="I34" s="361">
        <v>1</v>
      </c>
      <c r="J34" s="361"/>
      <c r="K34" s="41" t="s">
        <v>97</v>
      </c>
      <c r="L34" s="47">
        <v>6.5</v>
      </c>
      <c r="M34" s="360">
        <v>1.83</v>
      </c>
      <c r="N34" s="360"/>
      <c r="O34" s="44">
        <v>120</v>
      </c>
    </row>
    <row r="35" spans="1:15" ht="25" customHeight="1">
      <c r="A35" s="39" t="s">
        <v>1048</v>
      </c>
      <c r="B35" s="39">
        <v>16</v>
      </c>
      <c r="C35" s="358">
        <v>7</v>
      </c>
      <c r="D35" s="358"/>
      <c r="E35" s="358" t="s">
        <v>398</v>
      </c>
      <c r="F35" s="358"/>
      <c r="G35" s="358" t="s">
        <v>468</v>
      </c>
      <c r="H35" s="358"/>
      <c r="I35" s="359">
        <v>1</v>
      </c>
      <c r="J35" s="359"/>
      <c r="K35" s="39" t="s">
        <v>97</v>
      </c>
      <c r="L35" s="48">
        <v>7</v>
      </c>
      <c r="M35" s="358">
        <v>1.1499999999999999</v>
      </c>
      <c r="N35" s="358"/>
      <c r="O35" s="43">
        <v>170</v>
      </c>
    </row>
    <row r="36" spans="1:15" ht="25" customHeight="1">
      <c r="A36" s="41" t="s">
        <v>1048</v>
      </c>
      <c r="B36" s="41">
        <v>25</v>
      </c>
      <c r="C36" s="360">
        <v>7</v>
      </c>
      <c r="D36" s="360"/>
      <c r="E36" s="360" t="s">
        <v>398</v>
      </c>
      <c r="F36" s="360"/>
      <c r="G36" s="360" t="s">
        <v>226</v>
      </c>
      <c r="H36" s="360"/>
      <c r="I36" s="361">
        <v>1.2</v>
      </c>
      <c r="J36" s="361"/>
      <c r="K36" s="41" t="s">
        <v>97</v>
      </c>
      <c r="L36" s="47">
        <v>8.5</v>
      </c>
      <c r="M36" s="360">
        <v>0.72699999999999998</v>
      </c>
      <c r="N36" s="360"/>
      <c r="O36" s="44">
        <v>260</v>
      </c>
    </row>
    <row r="37" spans="1:15" ht="25" customHeight="1">
      <c r="A37" s="39" t="s">
        <v>1048</v>
      </c>
      <c r="B37" s="39">
        <v>35</v>
      </c>
      <c r="C37" s="358">
        <v>7</v>
      </c>
      <c r="D37" s="358"/>
      <c r="E37" s="358" t="s">
        <v>398</v>
      </c>
      <c r="F37" s="358"/>
      <c r="G37" s="358" t="s">
        <v>504</v>
      </c>
      <c r="H37" s="358"/>
      <c r="I37" s="359">
        <v>1.2</v>
      </c>
      <c r="J37" s="359"/>
      <c r="K37" s="39" t="s">
        <v>97</v>
      </c>
      <c r="L37" s="48">
        <v>9.5</v>
      </c>
      <c r="M37" s="358">
        <v>0.52400000000000002</v>
      </c>
      <c r="N37" s="358"/>
      <c r="O37" s="43">
        <v>350</v>
      </c>
    </row>
    <row r="38" spans="1:15" ht="25" customHeight="1">
      <c r="A38" s="41" t="s">
        <v>1048</v>
      </c>
      <c r="B38" s="41">
        <v>50</v>
      </c>
      <c r="C38" s="360">
        <v>7</v>
      </c>
      <c r="D38" s="360"/>
      <c r="E38" s="360" t="s">
        <v>398</v>
      </c>
      <c r="F38" s="360"/>
      <c r="G38" s="360">
        <v>8.1999999999999993</v>
      </c>
      <c r="H38" s="360"/>
      <c r="I38" s="361">
        <v>1.4</v>
      </c>
      <c r="J38" s="361"/>
      <c r="K38" s="41" t="s">
        <v>97</v>
      </c>
      <c r="L38" s="47">
        <v>11</v>
      </c>
      <c r="M38" s="360">
        <v>0.38700000000000001</v>
      </c>
      <c r="N38" s="360"/>
      <c r="O38" s="44">
        <v>475</v>
      </c>
    </row>
    <row r="39" spans="1:15" ht="25" customHeight="1">
      <c r="A39" s="39" t="s">
        <v>1048</v>
      </c>
      <c r="B39" s="39">
        <v>70</v>
      </c>
      <c r="C39" s="358">
        <v>19</v>
      </c>
      <c r="D39" s="358"/>
      <c r="E39" s="358" t="s">
        <v>398</v>
      </c>
      <c r="F39" s="358"/>
      <c r="G39" s="377">
        <v>10</v>
      </c>
      <c r="H39" s="377"/>
      <c r="I39" s="359">
        <v>1.4</v>
      </c>
      <c r="J39" s="359"/>
      <c r="K39" s="39" t="s">
        <v>97</v>
      </c>
      <c r="L39" s="48">
        <v>13</v>
      </c>
      <c r="M39" s="358">
        <v>0.26800000000000002</v>
      </c>
      <c r="N39" s="358"/>
      <c r="O39" s="43">
        <v>670</v>
      </c>
    </row>
    <row r="40" spans="1:15" ht="25" customHeight="1">
      <c r="A40" s="41" t="s">
        <v>1048</v>
      </c>
      <c r="B40" s="41">
        <v>95</v>
      </c>
      <c r="C40" s="360">
        <v>19</v>
      </c>
      <c r="D40" s="360"/>
      <c r="E40" s="360" t="s">
        <v>398</v>
      </c>
      <c r="F40" s="360"/>
      <c r="G40" s="360">
        <v>11.6</v>
      </c>
      <c r="H40" s="360"/>
      <c r="I40" s="361">
        <v>1.6</v>
      </c>
      <c r="J40" s="361"/>
      <c r="K40" s="41" t="s">
        <v>97</v>
      </c>
      <c r="L40" s="47">
        <v>15</v>
      </c>
      <c r="M40" s="360">
        <v>0.193</v>
      </c>
      <c r="N40" s="360"/>
      <c r="O40" s="44">
        <v>930</v>
      </c>
    </row>
    <row r="41" spans="1:15" ht="25" customHeight="1">
      <c r="A41" s="39" t="s">
        <v>1048</v>
      </c>
      <c r="B41" s="39">
        <v>120</v>
      </c>
      <c r="C41" s="358">
        <v>19</v>
      </c>
      <c r="D41" s="358"/>
      <c r="E41" s="358" t="s">
        <v>398</v>
      </c>
      <c r="F41" s="358"/>
      <c r="G41" s="377">
        <v>13</v>
      </c>
      <c r="H41" s="377"/>
      <c r="I41" s="359">
        <v>1.6</v>
      </c>
      <c r="J41" s="359"/>
      <c r="K41" s="39"/>
      <c r="L41" s="48">
        <v>16.5</v>
      </c>
      <c r="M41" s="358">
        <v>0.153</v>
      </c>
      <c r="N41" s="358"/>
      <c r="O41" s="43">
        <v>1150</v>
      </c>
    </row>
    <row r="42" spans="1:15" ht="25" customHeight="1">
      <c r="A42" s="41" t="s">
        <v>1048</v>
      </c>
      <c r="B42" s="41">
        <v>150</v>
      </c>
      <c r="C42" s="360">
        <v>19</v>
      </c>
      <c r="D42" s="360"/>
      <c r="E42" s="360" t="s">
        <v>398</v>
      </c>
      <c r="F42" s="360"/>
      <c r="G42" s="360">
        <v>14.4</v>
      </c>
      <c r="H42" s="360"/>
      <c r="I42" s="361">
        <v>1.8</v>
      </c>
      <c r="J42" s="361"/>
      <c r="K42" s="41"/>
      <c r="L42" s="47">
        <v>18</v>
      </c>
      <c r="M42" s="360">
        <v>0.124</v>
      </c>
      <c r="N42" s="360"/>
      <c r="O42" s="44">
        <v>1420</v>
      </c>
    </row>
    <row r="43" spans="1:15" ht="25" customHeight="1">
      <c r="A43" s="39" t="s">
        <v>1048</v>
      </c>
      <c r="B43" s="39">
        <v>185</v>
      </c>
      <c r="C43" s="358">
        <v>37</v>
      </c>
      <c r="D43" s="358"/>
      <c r="E43" s="358" t="s">
        <v>398</v>
      </c>
      <c r="F43" s="358"/>
      <c r="G43" s="377">
        <v>16</v>
      </c>
      <c r="H43" s="377"/>
      <c r="I43" s="359">
        <v>2</v>
      </c>
      <c r="J43" s="359"/>
      <c r="K43" s="39"/>
      <c r="L43" s="48">
        <v>20</v>
      </c>
      <c r="M43" s="358">
        <v>9.9099999999999994E-2</v>
      </c>
      <c r="N43" s="358"/>
      <c r="O43" s="43">
        <v>1780</v>
      </c>
    </row>
    <row r="44" spans="1:15" ht="25" customHeight="1">
      <c r="A44" s="41" t="s">
        <v>1048</v>
      </c>
      <c r="B44" s="41">
        <v>240</v>
      </c>
      <c r="C44" s="360">
        <v>37</v>
      </c>
      <c r="D44" s="360"/>
      <c r="E44" s="360" t="s">
        <v>398</v>
      </c>
      <c r="F44" s="360"/>
      <c r="G44" s="360">
        <v>18.399999999999999</v>
      </c>
      <c r="H44" s="360"/>
      <c r="I44" s="361">
        <v>2.2000000000000002</v>
      </c>
      <c r="J44" s="361"/>
      <c r="K44" s="41"/>
      <c r="L44" s="47">
        <v>23</v>
      </c>
      <c r="M44" s="360">
        <v>7.5399999999999995E-2</v>
      </c>
      <c r="N44" s="360"/>
      <c r="O44" s="44">
        <v>2340</v>
      </c>
    </row>
    <row r="45" spans="1:15" ht="25" customHeight="1">
      <c r="A45" s="39" t="s">
        <v>1048</v>
      </c>
      <c r="B45" s="39">
        <v>300</v>
      </c>
      <c r="C45" s="358">
        <v>37</v>
      </c>
      <c r="D45" s="358"/>
      <c r="E45" s="358" t="s">
        <v>398</v>
      </c>
      <c r="F45" s="358"/>
      <c r="G45" s="358">
        <v>20.6</v>
      </c>
      <c r="H45" s="358"/>
      <c r="I45" s="359">
        <v>2.4</v>
      </c>
      <c r="J45" s="359"/>
      <c r="K45" s="39"/>
      <c r="L45" s="48">
        <v>25</v>
      </c>
      <c r="M45" s="358">
        <v>6.0100000000000001E-2</v>
      </c>
      <c r="N45" s="358"/>
      <c r="O45" s="43">
        <v>2930</v>
      </c>
    </row>
    <row r="65" spans="1:15" ht="30" customHeight="1">
      <c r="A65" s="12"/>
      <c r="B65" s="13" t="s">
        <v>7</v>
      </c>
      <c r="C65" s="14"/>
      <c r="D65" s="14"/>
      <c r="E65" s="14"/>
      <c r="F65" s="14"/>
      <c r="G65" s="14"/>
      <c r="H65" s="14"/>
      <c r="I65" s="14"/>
      <c r="J65" s="14"/>
      <c r="K65" s="14"/>
      <c r="L65" s="14"/>
      <c r="M65" s="14"/>
      <c r="N65" s="14"/>
      <c r="O65" s="16">
        <v>77</v>
      </c>
    </row>
  </sheetData>
  <mergeCells count="96">
    <mergeCell ref="H1:N1"/>
    <mergeCell ref="A2:O2"/>
    <mergeCell ref="C27:F27"/>
    <mergeCell ref="C28:F28"/>
    <mergeCell ref="C29:D29"/>
    <mergeCell ref="E29:F29"/>
    <mergeCell ref="G29:H29"/>
    <mergeCell ref="I29:J29"/>
    <mergeCell ref="M29:N29"/>
    <mergeCell ref="K27:K28"/>
    <mergeCell ref="L27:L28"/>
    <mergeCell ref="O27:O28"/>
    <mergeCell ref="A27:B28"/>
    <mergeCell ref="G27:H28"/>
    <mergeCell ref="I27:J28"/>
    <mergeCell ref="M27:N28"/>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s>
  <hyperlinks>
    <hyperlink ref="B65" r:id="rId1" tooltip="http://www.Z43-cable.vn" xr:uid="{00000000-0004-0000-4900-000000000000}"/>
  </hyperlinks>
  <pageMargins left="0.47222222222222199" right="0.47222222222222199" top="0.118055555555556" bottom="5.9027777777777797E-2" header="0" footer="0"/>
  <pageSetup paperSize="9" scale="65" orientation="portrait" r:id="rId2"/>
  <colBreaks count="1" manualBreakCount="1">
    <brk id="15" max="72" man="1"/>
  </colBreaks>
  <drawing r:id="rId3"/>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tabColor rgb="FFFF0000"/>
  </sheetPr>
  <dimension ref="A1:P65"/>
  <sheetViews>
    <sheetView topLeftCell="A40" zoomScale="115" zoomScaleNormal="115" zoomScaleSheetLayoutView="115" workbookViewId="0">
      <selection activeCell="O53" sqref="O53"/>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1049</v>
      </c>
      <c r="B1" s="17"/>
      <c r="C1" s="17"/>
      <c r="D1" s="17"/>
      <c r="E1" s="17"/>
      <c r="F1" s="17"/>
      <c r="H1" s="179" t="s">
        <v>1</v>
      </c>
      <c r="I1" s="179"/>
      <c r="J1" s="179"/>
      <c r="K1" s="179"/>
      <c r="L1" s="179"/>
      <c r="M1" s="179"/>
      <c r="N1" s="179"/>
    </row>
    <row r="2" spans="1:15" s="1" customFormat="1" ht="45" customHeight="1">
      <c r="A2" s="364" t="s">
        <v>1050</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1040</v>
      </c>
      <c r="B4" s="31"/>
      <c r="C4" s="31"/>
      <c r="D4" s="31"/>
      <c r="E4" s="31"/>
      <c r="F4" s="31"/>
      <c r="G4" s="32"/>
      <c r="H4" s="32"/>
      <c r="I4" s="32"/>
      <c r="J4" s="32"/>
      <c r="K4" s="32"/>
      <c r="L4" s="32"/>
      <c r="M4" s="32"/>
      <c r="N4" s="32"/>
      <c r="O4" s="32"/>
    </row>
    <row r="5" spans="1:15">
      <c r="A5" s="22"/>
      <c r="B5" s="22"/>
      <c r="C5" s="22"/>
      <c r="D5" s="22"/>
      <c r="E5" s="22"/>
      <c r="F5" s="22"/>
    </row>
    <row r="6" spans="1:15" ht="15">
      <c r="A6" s="4" t="s">
        <v>1051</v>
      </c>
      <c r="B6" s="33"/>
      <c r="C6" s="33"/>
      <c r="D6" s="33"/>
      <c r="E6" s="33"/>
      <c r="F6" s="33"/>
    </row>
    <row r="7" spans="1:15">
      <c r="A7" s="2" t="s">
        <v>233</v>
      </c>
      <c r="B7" s="34"/>
      <c r="C7" s="34"/>
      <c r="D7" s="34"/>
      <c r="E7" s="34"/>
      <c r="F7" s="34"/>
    </row>
    <row r="8" spans="1:15">
      <c r="A8" s="2" t="s">
        <v>1052</v>
      </c>
      <c r="B8" s="34"/>
      <c r="C8" s="34"/>
      <c r="D8" s="34"/>
      <c r="E8" s="34"/>
      <c r="F8" s="34"/>
    </row>
    <row r="9" spans="1:15">
      <c r="A9" s="2" t="s">
        <v>1053</v>
      </c>
      <c r="B9" s="34"/>
      <c r="C9" s="34"/>
      <c r="D9" s="34"/>
      <c r="E9" s="34"/>
      <c r="F9" s="34"/>
    </row>
    <row r="10" spans="1:15">
      <c r="B10" s="34"/>
      <c r="C10" s="34"/>
      <c r="D10" s="34"/>
      <c r="E10" s="34"/>
      <c r="F10" s="34"/>
    </row>
    <row r="12" spans="1:15" s="1" customFormat="1" ht="15.5">
      <c r="A12" s="4" t="s">
        <v>174</v>
      </c>
      <c r="B12" s="4"/>
      <c r="C12" s="4"/>
      <c r="D12" s="4"/>
      <c r="E12" s="4"/>
      <c r="F12" s="4"/>
    </row>
    <row r="13" spans="1:15">
      <c r="A13" s="2" t="s">
        <v>175</v>
      </c>
      <c r="B13" s="34"/>
      <c r="C13" s="34"/>
      <c r="D13" s="34"/>
      <c r="E13" s="34"/>
      <c r="F13" s="34"/>
      <c r="G13" s="35"/>
      <c r="H13" s="35"/>
      <c r="I13" s="35"/>
      <c r="J13" s="35"/>
      <c r="K13" s="35"/>
      <c r="L13" s="35"/>
    </row>
    <row r="14" spans="1:15">
      <c r="A14" s="2" t="s">
        <v>1044</v>
      </c>
      <c r="B14" s="34"/>
      <c r="C14" s="34"/>
      <c r="D14" s="34"/>
      <c r="E14" s="34"/>
      <c r="F14" s="34"/>
      <c r="G14" s="35"/>
      <c r="H14" s="35"/>
      <c r="I14" s="35"/>
      <c r="J14" s="35"/>
      <c r="K14" s="35"/>
      <c r="L14" s="35"/>
    </row>
    <row r="16" spans="1:15" ht="15">
      <c r="A16" s="4" t="s">
        <v>176</v>
      </c>
      <c r="B16" s="33"/>
      <c r="C16" s="33"/>
      <c r="D16" s="33"/>
      <c r="E16" s="33"/>
      <c r="F16" s="33"/>
    </row>
    <row r="17" spans="1:15">
      <c r="A17" s="36" t="s">
        <v>265</v>
      </c>
      <c r="B17" s="37"/>
      <c r="C17" s="37"/>
      <c r="D17" s="37"/>
      <c r="E17" s="37"/>
      <c r="F17" s="37"/>
    </row>
    <row r="18" spans="1:15">
      <c r="A18" s="36" t="s">
        <v>1046</v>
      </c>
      <c r="B18" s="37"/>
      <c r="C18" s="37"/>
      <c r="D18" s="37"/>
      <c r="E18" s="37"/>
      <c r="F18" s="37"/>
    </row>
    <row r="19" spans="1:15">
      <c r="A19" s="36" t="s">
        <v>1054</v>
      </c>
      <c r="B19" s="37"/>
      <c r="C19" s="37"/>
      <c r="D19" s="37"/>
      <c r="E19" s="37"/>
      <c r="F19" s="37"/>
    </row>
    <row r="20" spans="1:15">
      <c r="A20" s="36" t="s">
        <v>1055</v>
      </c>
      <c r="B20" s="37"/>
      <c r="C20" s="37"/>
      <c r="D20" s="37"/>
      <c r="E20" s="37"/>
      <c r="F20" s="37"/>
    </row>
    <row r="21" spans="1:15">
      <c r="A21" s="36" t="s">
        <v>1056</v>
      </c>
      <c r="B21" s="37"/>
      <c r="C21" s="37"/>
      <c r="D21" s="37"/>
      <c r="E21" s="37"/>
      <c r="F21" s="37"/>
    </row>
    <row r="22" spans="1:15">
      <c r="A22" s="36" t="s">
        <v>1057</v>
      </c>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5" ht="25" customHeight="1">
      <c r="A29" s="41" t="s">
        <v>1058</v>
      </c>
      <c r="B29" s="41">
        <v>1.5</v>
      </c>
      <c r="C29" s="360">
        <v>7</v>
      </c>
      <c r="D29" s="360"/>
      <c r="E29" s="360">
        <v>0.52</v>
      </c>
      <c r="F29" s="360"/>
      <c r="G29" s="360">
        <f>E29*3</f>
        <v>1.56</v>
      </c>
      <c r="H29" s="360"/>
      <c r="I29" s="361">
        <v>0.7</v>
      </c>
      <c r="J29" s="361"/>
      <c r="K29" s="41">
        <v>1.4</v>
      </c>
      <c r="L29" s="47">
        <v>5.8</v>
      </c>
      <c r="M29" s="360">
        <v>12.1</v>
      </c>
      <c r="N29" s="360"/>
      <c r="O29" s="44" t="s">
        <v>1654</v>
      </c>
    </row>
    <row r="30" spans="1:15" ht="25" customHeight="1">
      <c r="A30" s="39" t="s">
        <v>1058</v>
      </c>
      <c r="B30" s="39">
        <v>2.5</v>
      </c>
      <c r="C30" s="358">
        <v>7</v>
      </c>
      <c r="D30" s="358"/>
      <c r="E30" s="358" t="s">
        <v>444</v>
      </c>
      <c r="F30" s="358"/>
      <c r="G30" s="358">
        <f>E30*3</f>
        <v>2.0100000000000002</v>
      </c>
      <c r="H30" s="358"/>
      <c r="I30" s="359">
        <v>0.7</v>
      </c>
      <c r="J30" s="359"/>
      <c r="K30" s="39">
        <v>1.4</v>
      </c>
      <c r="L30" s="48">
        <v>6.2</v>
      </c>
      <c r="M30" s="358">
        <v>7.41</v>
      </c>
      <c r="N30" s="358"/>
      <c r="O30" s="43" t="s">
        <v>1527</v>
      </c>
    </row>
    <row r="31" spans="1:15" ht="25" customHeight="1">
      <c r="A31" s="41" t="s">
        <v>1058</v>
      </c>
      <c r="B31" s="41">
        <v>4</v>
      </c>
      <c r="C31" s="360">
        <v>7</v>
      </c>
      <c r="D31" s="360"/>
      <c r="E31" s="360" t="s">
        <v>447</v>
      </c>
      <c r="F31" s="360"/>
      <c r="G31" s="360">
        <f>E31*3</f>
        <v>2.5499999999999998</v>
      </c>
      <c r="H31" s="360"/>
      <c r="I31" s="361">
        <v>0.7</v>
      </c>
      <c r="J31" s="361"/>
      <c r="K31" s="41">
        <v>1.4</v>
      </c>
      <c r="L31" s="47">
        <v>6.8</v>
      </c>
      <c r="M31" s="360">
        <v>4.6100000000000003</v>
      </c>
      <c r="N31" s="360"/>
      <c r="O31" s="44" t="s">
        <v>1670</v>
      </c>
    </row>
    <row r="32" spans="1:15" ht="25" customHeight="1">
      <c r="A32" s="39" t="s">
        <v>1058</v>
      </c>
      <c r="B32" s="39">
        <v>6</v>
      </c>
      <c r="C32" s="358">
        <v>7</v>
      </c>
      <c r="D32" s="358"/>
      <c r="E32" s="358" t="s">
        <v>394</v>
      </c>
      <c r="F32" s="358"/>
      <c r="G32" s="358">
        <f>E32*3</f>
        <v>3.12</v>
      </c>
      <c r="H32" s="358"/>
      <c r="I32" s="359">
        <v>0.7</v>
      </c>
      <c r="J32" s="359"/>
      <c r="K32" s="39">
        <v>1.4</v>
      </c>
      <c r="L32" s="48">
        <v>7.3</v>
      </c>
      <c r="M32" s="358">
        <v>3.08</v>
      </c>
      <c r="N32" s="358"/>
      <c r="O32" s="43" t="s">
        <v>1429</v>
      </c>
    </row>
    <row r="33" spans="1:16" ht="25" customHeight="1">
      <c r="A33" s="41" t="s">
        <v>1058</v>
      </c>
      <c r="B33" s="41">
        <v>10</v>
      </c>
      <c r="C33" s="360">
        <v>7</v>
      </c>
      <c r="D33" s="360"/>
      <c r="E33" s="360" t="s">
        <v>396</v>
      </c>
      <c r="F33" s="360"/>
      <c r="G33" s="360">
        <f>E33*3</f>
        <v>4.0500000000000007</v>
      </c>
      <c r="H33" s="360"/>
      <c r="I33" s="361">
        <v>0.7</v>
      </c>
      <c r="J33" s="361"/>
      <c r="K33" s="41">
        <v>1.4</v>
      </c>
      <c r="L33" s="47">
        <v>8</v>
      </c>
      <c r="M33" s="360">
        <v>1.83</v>
      </c>
      <c r="N33" s="360"/>
      <c r="O33" s="44" t="s">
        <v>501</v>
      </c>
    </row>
    <row r="34" spans="1:16" ht="25" customHeight="1">
      <c r="A34" s="39" t="s">
        <v>1058</v>
      </c>
      <c r="B34" s="39">
        <v>16</v>
      </c>
      <c r="C34" s="358">
        <v>7</v>
      </c>
      <c r="D34" s="358"/>
      <c r="E34" s="358" t="s">
        <v>398</v>
      </c>
      <c r="F34" s="358"/>
      <c r="G34" s="358" t="s">
        <v>468</v>
      </c>
      <c r="H34" s="358"/>
      <c r="I34" s="359">
        <v>0.7</v>
      </c>
      <c r="J34" s="359"/>
      <c r="K34" s="39">
        <v>1.4</v>
      </c>
      <c r="L34" s="48">
        <v>8.6999999999999993</v>
      </c>
      <c r="M34" s="358">
        <v>1.1499999999999999</v>
      </c>
      <c r="N34" s="358"/>
      <c r="O34" s="43" t="s">
        <v>1655</v>
      </c>
    </row>
    <row r="35" spans="1:16" ht="25" customHeight="1">
      <c r="A35" s="41" t="s">
        <v>1058</v>
      </c>
      <c r="B35" s="41">
        <v>25</v>
      </c>
      <c r="C35" s="360">
        <v>7</v>
      </c>
      <c r="D35" s="360"/>
      <c r="E35" s="360" t="s">
        <v>398</v>
      </c>
      <c r="F35" s="360"/>
      <c r="G35" s="360" t="s">
        <v>226</v>
      </c>
      <c r="H35" s="360"/>
      <c r="I35" s="361">
        <v>0.9</v>
      </c>
      <c r="J35" s="361"/>
      <c r="K35" s="41">
        <v>1.4</v>
      </c>
      <c r="L35" s="47">
        <v>10.4</v>
      </c>
      <c r="M35" s="360">
        <v>0.72699999999999998</v>
      </c>
      <c r="N35" s="360"/>
      <c r="O35" s="44" t="s">
        <v>790</v>
      </c>
    </row>
    <row r="36" spans="1:16" ht="25" customHeight="1">
      <c r="A36" s="39" t="s">
        <v>1058</v>
      </c>
      <c r="B36" s="39">
        <v>35</v>
      </c>
      <c r="C36" s="358">
        <v>7</v>
      </c>
      <c r="D36" s="358"/>
      <c r="E36" s="358" t="s">
        <v>398</v>
      </c>
      <c r="F36" s="358"/>
      <c r="G36" s="358" t="s">
        <v>504</v>
      </c>
      <c r="H36" s="358"/>
      <c r="I36" s="359">
        <v>0.9</v>
      </c>
      <c r="J36" s="359"/>
      <c r="K36" s="39">
        <v>1.4</v>
      </c>
      <c r="L36" s="48">
        <v>11.4</v>
      </c>
      <c r="M36" s="358">
        <v>0.52400000000000002</v>
      </c>
      <c r="N36" s="358"/>
      <c r="O36" s="43" t="s">
        <v>1669</v>
      </c>
    </row>
    <row r="37" spans="1:16" ht="25" customHeight="1">
      <c r="A37" s="41" t="s">
        <v>1058</v>
      </c>
      <c r="B37" s="41">
        <v>50</v>
      </c>
      <c r="C37" s="360">
        <v>7</v>
      </c>
      <c r="D37" s="360"/>
      <c r="E37" s="360" t="s">
        <v>398</v>
      </c>
      <c r="F37" s="360"/>
      <c r="G37" s="360">
        <v>8.1999999999999993</v>
      </c>
      <c r="H37" s="360"/>
      <c r="I37" s="361">
        <v>1</v>
      </c>
      <c r="J37" s="361"/>
      <c r="K37" s="41">
        <v>1.4</v>
      </c>
      <c r="L37" s="47">
        <v>12.8</v>
      </c>
      <c r="M37" s="360">
        <v>0.38700000000000001</v>
      </c>
      <c r="N37" s="360"/>
      <c r="O37" s="44" t="s">
        <v>1668</v>
      </c>
    </row>
    <row r="38" spans="1:16" ht="25" customHeight="1">
      <c r="A38" s="39" t="s">
        <v>1058</v>
      </c>
      <c r="B38" s="39">
        <v>70</v>
      </c>
      <c r="C38" s="358">
        <v>19</v>
      </c>
      <c r="D38" s="358"/>
      <c r="E38" s="358" t="s">
        <v>398</v>
      </c>
      <c r="F38" s="358"/>
      <c r="G38" s="377">
        <v>10</v>
      </c>
      <c r="H38" s="377"/>
      <c r="I38" s="359">
        <v>1.1000000000000001</v>
      </c>
      <c r="J38" s="359"/>
      <c r="K38" s="39">
        <v>1.4</v>
      </c>
      <c r="L38" s="48">
        <v>14.8</v>
      </c>
      <c r="M38" s="358">
        <v>0.26800000000000002</v>
      </c>
      <c r="N38" s="358"/>
      <c r="O38" s="43" t="s">
        <v>1360</v>
      </c>
    </row>
    <row r="39" spans="1:16" ht="25" customHeight="1">
      <c r="A39" s="41" t="s">
        <v>1058</v>
      </c>
      <c r="B39" s="41">
        <v>95</v>
      </c>
      <c r="C39" s="360">
        <v>19</v>
      </c>
      <c r="D39" s="360"/>
      <c r="E39" s="360" t="s">
        <v>398</v>
      </c>
      <c r="F39" s="360"/>
      <c r="G39" s="360">
        <v>11.6</v>
      </c>
      <c r="H39" s="360"/>
      <c r="I39" s="361">
        <v>1.1000000000000001</v>
      </c>
      <c r="J39" s="361"/>
      <c r="K39" s="41">
        <v>1.5</v>
      </c>
      <c r="L39" s="47">
        <v>16.600000000000001</v>
      </c>
      <c r="M39" s="360">
        <v>0.193</v>
      </c>
      <c r="N39" s="360"/>
      <c r="O39" s="44" t="s">
        <v>1656</v>
      </c>
    </row>
    <row r="40" spans="1:16" ht="25" customHeight="1">
      <c r="A40" s="39" t="s">
        <v>1058</v>
      </c>
      <c r="B40" s="39">
        <v>120</v>
      </c>
      <c r="C40" s="358">
        <v>19</v>
      </c>
      <c r="D40" s="358"/>
      <c r="E40" s="358" t="s">
        <v>398</v>
      </c>
      <c r="F40" s="358"/>
      <c r="G40" s="377">
        <v>13</v>
      </c>
      <c r="H40" s="377"/>
      <c r="I40" s="359">
        <v>1.2</v>
      </c>
      <c r="J40" s="359"/>
      <c r="K40" s="39">
        <v>1.5</v>
      </c>
      <c r="L40" s="48">
        <v>18.2</v>
      </c>
      <c r="M40" s="358">
        <v>0.153</v>
      </c>
      <c r="N40" s="358"/>
      <c r="O40" s="43" t="s">
        <v>1657</v>
      </c>
    </row>
    <row r="41" spans="1:16" ht="25" customHeight="1">
      <c r="A41" s="41" t="s">
        <v>1058</v>
      </c>
      <c r="B41" s="41">
        <v>150</v>
      </c>
      <c r="C41" s="360">
        <v>19</v>
      </c>
      <c r="D41" s="360"/>
      <c r="E41" s="360" t="s">
        <v>398</v>
      </c>
      <c r="F41" s="360"/>
      <c r="G41" s="360">
        <v>14.4</v>
      </c>
      <c r="H41" s="360"/>
      <c r="I41" s="361">
        <v>1.4</v>
      </c>
      <c r="J41" s="361"/>
      <c r="K41" s="41">
        <v>1.6</v>
      </c>
      <c r="L41" s="47">
        <v>20.2</v>
      </c>
      <c r="M41" s="360">
        <v>0.124</v>
      </c>
      <c r="N41" s="360"/>
      <c r="O41" s="44" t="s">
        <v>1658</v>
      </c>
    </row>
    <row r="42" spans="1:16" ht="25" customHeight="1">
      <c r="A42" s="39" t="s">
        <v>1058</v>
      </c>
      <c r="B42" s="39">
        <v>185</v>
      </c>
      <c r="C42" s="358">
        <v>37</v>
      </c>
      <c r="D42" s="358"/>
      <c r="E42" s="358" t="s">
        <v>398</v>
      </c>
      <c r="F42" s="358"/>
      <c r="G42" s="377">
        <v>16</v>
      </c>
      <c r="H42" s="377"/>
      <c r="I42" s="359">
        <v>1.6</v>
      </c>
      <c r="J42" s="359"/>
      <c r="K42" s="39">
        <v>1.7</v>
      </c>
      <c r="L42" s="48">
        <v>22.2</v>
      </c>
      <c r="M42" s="358">
        <v>9.9099999999999994E-2</v>
      </c>
      <c r="N42" s="358"/>
      <c r="O42" s="43" t="s">
        <v>1659</v>
      </c>
    </row>
    <row r="43" spans="1:16" ht="25" customHeight="1">
      <c r="A43" s="41" t="s">
        <v>1058</v>
      </c>
      <c r="B43" s="41">
        <v>240</v>
      </c>
      <c r="C43" s="360">
        <v>37</v>
      </c>
      <c r="D43" s="360"/>
      <c r="E43" s="360" t="s">
        <v>398</v>
      </c>
      <c r="F43" s="360"/>
      <c r="G43" s="360">
        <v>18.399999999999999</v>
      </c>
      <c r="H43" s="360"/>
      <c r="I43" s="361">
        <v>1.7</v>
      </c>
      <c r="J43" s="361"/>
      <c r="K43" s="41">
        <v>1.8</v>
      </c>
      <c r="L43" s="47">
        <v>25</v>
      </c>
      <c r="M43" s="360">
        <v>7.5399999999999995E-2</v>
      </c>
      <c r="N43" s="360"/>
      <c r="O43" s="44" t="s">
        <v>1660</v>
      </c>
    </row>
    <row r="44" spans="1:16" ht="25" customHeight="1">
      <c r="A44" s="39" t="s">
        <v>1058</v>
      </c>
      <c r="B44" s="39">
        <v>300</v>
      </c>
      <c r="C44" s="358">
        <v>37</v>
      </c>
      <c r="D44" s="358"/>
      <c r="E44" s="358" t="s">
        <v>398</v>
      </c>
      <c r="F44" s="358"/>
      <c r="G44" s="358">
        <v>20.6</v>
      </c>
      <c r="H44" s="358"/>
      <c r="I44" s="359">
        <v>1.8</v>
      </c>
      <c r="J44" s="359"/>
      <c r="K44" s="39">
        <v>1.8</v>
      </c>
      <c r="L44" s="48">
        <v>27.6</v>
      </c>
      <c r="M44" s="358">
        <v>6.0100000000000001E-2</v>
      </c>
      <c r="N44" s="358"/>
      <c r="O44" s="43" t="s">
        <v>1662</v>
      </c>
      <c r="P44" s="135" t="s">
        <v>1346</v>
      </c>
    </row>
    <row r="65" spans="1:15" ht="30" customHeight="1">
      <c r="A65" s="12"/>
      <c r="B65" s="13" t="s">
        <v>7</v>
      </c>
      <c r="C65" s="14"/>
      <c r="D65" s="14"/>
      <c r="E65" s="14"/>
      <c r="F65" s="14"/>
      <c r="G65" s="14"/>
      <c r="H65" s="14"/>
      <c r="I65" s="14"/>
      <c r="J65" s="14"/>
      <c r="K65" s="14"/>
      <c r="L65" s="14"/>
      <c r="M65" s="14"/>
      <c r="N65" s="14"/>
      <c r="O65" s="16">
        <v>78</v>
      </c>
    </row>
  </sheetData>
  <mergeCells count="96">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s>
  <hyperlinks>
    <hyperlink ref="B65" r:id="rId1" tooltip="http://www.Z43-cable.vn" xr:uid="{00000000-0004-0000-4A00-000000000000}"/>
  </hyperlinks>
  <pageMargins left="0.47222222222222199" right="0.47222222222222199" top="0.118055555555556" bottom="5.9027777777777797E-2" header="0" footer="0"/>
  <pageSetup paperSize="9" scale="65" orientation="portrait" r:id="rId2"/>
  <colBreaks count="1" manualBreakCount="1">
    <brk id="15" max="78" man="1"/>
  </colBreaks>
  <drawing r:id="rId3"/>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tabColor rgb="FFFF0000"/>
  </sheetPr>
  <dimension ref="A1:P65"/>
  <sheetViews>
    <sheetView topLeftCell="A29" zoomScale="115" zoomScaleNormal="115" zoomScaleSheetLayoutView="100" workbookViewId="0">
      <selection activeCell="K33" sqref="K33"/>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1061</v>
      </c>
      <c r="B1" s="17"/>
      <c r="C1" s="17"/>
      <c r="D1" s="17"/>
      <c r="E1" s="17"/>
      <c r="F1" s="17"/>
      <c r="H1" s="179" t="s">
        <v>1</v>
      </c>
      <c r="I1" s="179"/>
      <c r="J1" s="179"/>
      <c r="K1" s="179"/>
      <c r="L1" s="179"/>
      <c r="M1" s="179"/>
      <c r="N1" s="179"/>
    </row>
    <row r="2" spans="1:15" s="1" customFormat="1" ht="45" customHeight="1">
      <c r="A2" s="364" t="s">
        <v>1062</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1040</v>
      </c>
      <c r="B4" s="31"/>
      <c r="C4" s="31"/>
      <c r="D4" s="31"/>
      <c r="E4" s="31"/>
      <c r="F4" s="31"/>
      <c r="G4" s="32"/>
      <c r="H4" s="32"/>
      <c r="I4" s="32"/>
      <c r="J4" s="32"/>
      <c r="K4" s="32"/>
      <c r="L4" s="32"/>
      <c r="M4" s="32"/>
      <c r="N4" s="32"/>
      <c r="O4" s="32"/>
    </row>
    <row r="5" spans="1:15">
      <c r="A5" s="22"/>
      <c r="B5" s="22"/>
      <c r="C5" s="22"/>
      <c r="D5" s="22"/>
      <c r="E5" s="22"/>
      <c r="F5" s="22"/>
    </row>
    <row r="6" spans="1:15" ht="15">
      <c r="A6" s="4" t="s">
        <v>1051</v>
      </c>
      <c r="B6" s="33"/>
      <c r="C6" s="33"/>
      <c r="D6" s="33"/>
      <c r="E6" s="33"/>
      <c r="F6" s="33"/>
    </row>
    <row r="7" spans="1:15">
      <c r="A7" s="2" t="s">
        <v>233</v>
      </c>
      <c r="B7" s="34"/>
      <c r="C7" s="34"/>
      <c r="D7" s="34"/>
      <c r="E7" s="34"/>
      <c r="F7" s="34"/>
    </row>
    <row r="8" spans="1:15">
      <c r="A8" s="2" t="s">
        <v>1052</v>
      </c>
      <c r="B8" s="34"/>
      <c r="C8" s="34"/>
      <c r="D8" s="34"/>
      <c r="E8" s="34"/>
      <c r="F8" s="34"/>
    </row>
    <row r="9" spans="1:15">
      <c r="A9" s="2" t="s">
        <v>1063</v>
      </c>
      <c r="B9" s="34"/>
      <c r="C9" s="34"/>
      <c r="D9" s="34"/>
      <c r="E9" s="34"/>
      <c r="F9" s="34"/>
    </row>
    <row r="10" spans="1:15">
      <c r="A10" s="2" t="s">
        <v>1064</v>
      </c>
      <c r="B10" s="34"/>
      <c r="C10" s="34"/>
      <c r="D10" s="34"/>
      <c r="E10" s="34"/>
      <c r="F10" s="34"/>
    </row>
    <row r="12" spans="1:15" s="1" customFormat="1" ht="15.5">
      <c r="A12" s="4" t="s">
        <v>174</v>
      </c>
      <c r="B12" s="4"/>
      <c r="C12" s="4"/>
      <c r="D12" s="4"/>
      <c r="E12" s="4"/>
      <c r="F12" s="4"/>
    </row>
    <row r="13" spans="1:15">
      <c r="A13" s="2" t="s">
        <v>175</v>
      </c>
      <c r="B13" s="34"/>
      <c r="C13" s="34"/>
      <c r="D13" s="34"/>
      <c r="E13" s="34"/>
      <c r="F13" s="34"/>
      <c r="G13" s="35"/>
      <c r="H13" s="35"/>
      <c r="I13" s="35"/>
      <c r="J13" s="35"/>
      <c r="K13" s="35"/>
      <c r="L13" s="35"/>
    </row>
    <row r="14" spans="1:15">
      <c r="A14" s="2" t="s">
        <v>1044</v>
      </c>
      <c r="B14" s="34"/>
      <c r="C14" s="34"/>
      <c r="D14" s="34"/>
      <c r="E14" s="34"/>
      <c r="F14" s="34"/>
      <c r="G14" s="35"/>
      <c r="H14" s="35"/>
      <c r="I14" s="35"/>
      <c r="J14" s="35"/>
      <c r="K14" s="35"/>
      <c r="L14" s="35"/>
    </row>
    <row r="16" spans="1:15" ht="15">
      <c r="A16" s="4" t="s">
        <v>176</v>
      </c>
      <c r="B16" s="33"/>
      <c r="C16" s="33"/>
      <c r="D16" s="33"/>
      <c r="E16" s="33"/>
      <c r="F16" s="33"/>
    </row>
    <row r="17" spans="1:15">
      <c r="A17" s="36" t="s">
        <v>265</v>
      </c>
      <c r="B17" s="37"/>
      <c r="C17" s="37"/>
      <c r="D17" s="37"/>
      <c r="E17" s="37"/>
      <c r="F17" s="37"/>
    </row>
    <row r="18" spans="1:15">
      <c r="A18" s="36" t="s">
        <v>1046</v>
      </c>
      <c r="B18" s="37"/>
      <c r="C18" s="37"/>
      <c r="D18" s="37"/>
      <c r="E18" s="37"/>
      <c r="F18" s="37"/>
    </row>
    <row r="19" spans="1:15">
      <c r="A19" s="36" t="s">
        <v>1054</v>
      </c>
      <c r="B19" s="37"/>
      <c r="C19" s="37"/>
      <c r="D19" s="37"/>
      <c r="E19" s="37"/>
      <c r="F19" s="37"/>
    </row>
    <row r="20" spans="1:15">
      <c r="A20" s="36" t="s">
        <v>1055</v>
      </c>
      <c r="B20" s="37"/>
      <c r="C20" s="37"/>
      <c r="D20" s="37"/>
      <c r="E20" s="37"/>
      <c r="F20" s="37"/>
    </row>
    <row r="21" spans="1:15">
      <c r="A21" s="36" t="s">
        <v>1056</v>
      </c>
      <c r="B21" s="37"/>
      <c r="C21" s="37"/>
      <c r="D21" s="37"/>
      <c r="E21" s="37"/>
      <c r="F21" s="37"/>
    </row>
    <row r="22" spans="1:15">
      <c r="A22" s="36" t="s">
        <v>1057</v>
      </c>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5" ht="25" customHeight="1">
      <c r="A29" s="41" t="s">
        <v>1065</v>
      </c>
      <c r="B29" s="41">
        <v>1.5</v>
      </c>
      <c r="C29" s="360">
        <v>7</v>
      </c>
      <c r="D29" s="360"/>
      <c r="E29" s="360">
        <v>0.52</v>
      </c>
      <c r="F29" s="360"/>
      <c r="G29" s="360">
        <v>1.56</v>
      </c>
      <c r="H29" s="360"/>
      <c r="I29" s="361">
        <v>0.7</v>
      </c>
      <c r="J29" s="361"/>
      <c r="K29" s="41">
        <v>1.8</v>
      </c>
      <c r="L29" s="47">
        <v>10.1</v>
      </c>
      <c r="M29" s="360">
        <v>12.1</v>
      </c>
      <c r="N29" s="360"/>
      <c r="O29" s="150" t="s">
        <v>308</v>
      </c>
    </row>
    <row r="30" spans="1:15" ht="25" customHeight="1">
      <c r="A30" s="39" t="s">
        <v>1065</v>
      </c>
      <c r="B30" s="39">
        <v>2.5</v>
      </c>
      <c r="C30" s="358">
        <v>7</v>
      </c>
      <c r="D30" s="358"/>
      <c r="E30" s="358" t="s">
        <v>444</v>
      </c>
      <c r="F30" s="358"/>
      <c r="G30" s="358" t="s">
        <v>445</v>
      </c>
      <c r="H30" s="358"/>
      <c r="I30" s="359">
        <v>0.7</v>
      </c>
      <c r="J30" s="359"/>
      <c r="K30" s="39">
        <v>1.8</v>
      </c>
      <c r="L30" s="48">
        <v>11</v>
      </c>
      <c r="M30" s="358">
        <v>7.41</v>
      </c>
      <c r="N30" s="358"/>
      <c r="O30" s="151" t="s">
        <v>1410</v>
      </c>
    </row>
    <row r="31" spans="1:15" ht="25" customHeight="1">
      <c r="A31" s="41" t="s">
        <v>1065</v>
      </c>
      <c r="B31" s="41">
        <v>4</v>
      </c>
      <c r="C31" s="360">
        <v>7</v>
      </c>
      <c r="D31" s="360"/>
      <c r="E31" s="360" t="s">
        <v>447</v>
      </c>
      <c r="F31" s="360"/>
      <c r="G31" s="360" t="s">
        <v>448</v>
      </c>
      <c r="H31" s="360"/>
      <c r="I31" s="361">
        <v>0.7</v>
      </c>
      <c r="J31" s="361"/>
      <c r="K31" s="41">
        <v>1.8</v>
      </c>
      <c r="L31" s="47">
        <v>12.3</v>
      </c>
      <c r="M31" s="360">
        <v>4.6100000000000003</v>
      </c>
      <c r="N31" s="360"/>
      <c r="O31" s="150" t="s">
        <v>1319</v>
      </c>
    </row>
    <row r="32" spans="1:15" ht="25" customHeight="1">
      <c r="A32" s="39" t="s">
        <v>1065</v>
      </c>
      <c r="B32" s="39">
        <v>6</v>
      </c>
      <c r="C32" s="358">
        <v>7</v>
      </c>
      <c r="D32" s="358"/>
      <c r="E32" s="358" t="s">
        <v>394</v>
      </c>
      <c r="F32" s="358"/>
      <c r="G32" s="358" t="s">
        <v>449</v>
      </c>
      <c r="H32" s="358"/>
      <c r="I32" s="359">
        <v>0.7</v>
      </c>
      <c r="J32" s="359"/>
      <c r="K32" s="39">
        <v>1.8</v>
      </c>
      <c r="L32" s="48">
        <v>13.3</v>
      </c>
      <c r="M32" s="358">
        <v>3.08</v>
      </c>
      <c r="N32" s="358"/>
      <c r="O32" s="151" t="s">
        <v>1073</v>
      </c>
    </row>
    <row r="33" spans="1:16" ht="25" customHeight="1">
      <c r="A33" s="41" t="s">
        <v>1065</v>
      </c>
      <c r="B33" s="41">
        <v>10</v>
      </c>
      <c r="C33" s="360">
        <v>7</v>
      </c>
      <c r="D33" s="360"/>
      <c r="E33" s="360" t="s">
        <v>396</v>
      </c>
      <c r="F33" s="360"/>
      <c r="G33" s="360" t="s">
        <v>450</v>
      </c>
      <c r="H33" s="360"/>
      <c r="I33" s="361">
        <v>0.7</v>
      </c>
      <c r="J33" s="361"/>
      <c r="K33" s="41">
        <v>1.8</v>
      </c>
      <c r="L33" s="47">
        <v>15.3</v>
      </c>
      <c r="M33" s="360">
        <v>1.83</v>
      </c>
      <c r="N33" s="360"/>
      <c r="O33" s="150" t="s">
        <v>1334</v>
      </c>
    </row>
    <row r="34" spans="1:16" ht="25" customHeight="1">
      <c r="A34" s="39" t="s">
        <v>1065</v>
      </c>
      <c r="B34" s="39">
        <v>16</v>
      </c>
      <c r="C34" s="358">
        <v>7</v>
      </c>
      <c r="D34" s="358"/>
      <c r="E34" s="358" t="s">
        <v>398</v>
      </c>
      <c r="F34" s="358"/>
      <c r="G34" s="358" t="s">
        <v>468</v>
      </c>
      <c r="H34" s="358"/>
      <c r="I34" s="359">
        <v>0.7</v>
      </c>
      <c r="J34" s="359"/>
      <c r="K34" s="39">
        <v>1.8</v>
      </c>
      <c r="L34" s="48">
        <v>16.5</v>
      </c>
      <c r="M34" s="358">
        <v>1.1499999999999999</v>
      </c>
      <c r="N34" s="358"/>
      <c r="O34" s="151" t="s">
        <v>1383</v>
      </c>
    </row>
    <row r="35" spans="1:16" ht="25" customHeight="1">
      <c r="A35" s="41" t="s">
        <v>1065</v>
      </c>
      <c r="B35" s="41">
        <v>25</v>
      </c>
      <c r="C35" s="360">
        <v>7</v>
      </c>
      <c r="D35" s="360"/>
      <c r="E35" s="360" t="s">
        <v>398</v>
      </c>
      <c r="F35" s="360"/>
      <c r="G35" s="360" t="s">
        <v>226</v>
      </c>
      <c r="H35" s="360"/>
      <c r="I35" s="361">
        <v>0.9</v>
      </c>
      <c r="J35" s="361"/>
      <c r="K35" s="41">
        <v>1.8</v>
      </c>
      <c r="L35" s="47">
        <v>20</v>
      </c>
      <c r="M35" s="360">
        <v>0.72699999999999998</v>
      </c>
      <c r="N35" s="360"/>
      <c r="O35" s="150" t="s">
        <v>1672</v>
      </c>
    </row>
    <row r="36" spans="1:16" ht="25" customHeight="1">
      <c r="A36" s="39" t="s">
        <v>1065</v>
      </c>
      <c r="B36" s="39">
        <v>35</v>
      </c>
      <c r="C36" s="358">
        <v>7</v>
      </c>
      <c r="D36" s="358"/>
      <c r="E36" s="358" t="s">
        <v>398</v>
      </c>
      <c r="F36" s="358"/>
      <c r="G36" s="358" t="s">
        <v>504</v>
      </c>
      <c r="H36" s="358"/>
      <c r="I36" s="359">
        <v>0.9</v>
      </c>
      <c r="J36" s="359"/>
      <c r="K36" s="39">
        <v>1.8</v>
      </c>
      <c r="L36" s="48">
        <v>22</v>
      </c>
      <c r="M36" s="358">
        <v>0.52400000000000002</v>
      </c>
      <c r="N36" s="358"/>
      <c r="O36" s="151" t="s">
        <v>1673</v>
      </c>
    </row>
    <row r="37" spans="1:16" ht="25" customHeight="1">
      <c r="A37" s="41" t="s">
        <v>1065</v>
      </c>
      <c r="B37" s="41">
        <v>50</v>
      </c>
      <c r="C37" s="360">
        <v>7</v>
      </c>
      <c r="D37" s="360"/>
      <c r="E37" s="360" t="s">
        <v>398</v>
      </c>
      <c r="F37" s="360"/>
      <c r="G37" s="360">
        <v>8.1999999999999993</v>
      </c>
      <c r="H37" s="360"/>
      <c r="I37" s="361">
        <v>1</v>
      </c>
      <c r="J37" s="361"/>
      <c r="K37" s="41">
        <v>1.8</v>
      </c>
      <c r="L37" s="47">
        <v>25</v>
      </c>
      <c r="M37" s="360">
        <v>0.38700000000000001</v>
      </c>
      <c r="N37" s="360"/>
      <c r="O37" s="150" t="s">
        <v>1674</v>
      </c>
    </row>
    <row r="38" spans="1:16" ht="25" customHeight="1">
      <c r="A38" s="39" t="s">
        <v>1065</v>
      </c>
      <c r="B38" s="39">
        <v>70</v>
      </c>
      <c r="C38" s="358">
        <v>19</v>
      </c>
      <c r="D38" s="358"/>
      <c r="E38" s="358" t="s">
        <v>398</v>
      </c>
      <c r="F38" s="358"/>
      <c r="G38" s="377">
        <v>10</v>
      </c>
      <c r="H38" s="377"/>
      <c r="I38" s="359">
        <v>1.1000000000000001</v>
      </c>
      <c r="J38" s="359"/>
      <c r="K38" s="39">
        <v>1.9</v>
      </c>
      <c r="L38" s="48">
        <v>29.2</v>
      </c>
      <c r="M38" s="358">
        <v>0.26800000000000002</v>
      </c>
      <c r="N38" s="358"/>
      <c r="O38" s="151" t="s">
        <v>1679</v>
      </c>
      <c r="P38" s="135" t="s">
        <v>1346</v>
      </c>
    </row>
    <row r="39" spans="1:16" ht="25" hidden="1" customHeight="1">
      <c r="A39" s="41" t="s">
        <v>1065</v>
      </c>
      <c r="B39" s="41">
        <v>95</v>
      </c>
      <c r="C39" s="360">
        <v>19</v>
      </c>
      <c r="D39" s="360"/>
      <c r="E39" s="360" t="s">
        <v>398</v>
      </c>
      <c r="F39" s="360"/>
      <c r="G39" s="360">
        <v>11.6</v>
      </c>
      <c r="H39" s="360"/>
      <c r="I39" s="361">
        <v>1.1000000000000001</v>
      </c>
      <c r="J39" s="361"/>
      <c r="K39" s="140">
        <v>2</v>
      </c>
      <c r="L39" s="47">
        <v>32.6</v>
      </c>
      <c r="M39" s="360">
        <v>0.193</v>
      </c>
      <c r="N39" s="360"/>
      <c r="O39" s="44"/>
    </row>
    <row r="40" spans="1:16" ht="25" hidden="1" customHeight="1">
      <c r="A40" s="39" t="s">
        <v>1065</v>
      </c>
      <c r="B40" s="39">
        <v>120</v>
      </c>
      <c r="C40" s="358">
        <v>19</v>
      </c>
      <c r="D40" s="358"/>
      <c r="E40" s="358" t="s">
        <v>398</v>
      </c>
      <c r="F40" s="358"/>
      <c r="G40" s="358">
        <v>13</v>
      </c>
      <c r="H40" s="358"/>
      <c r="I40" s="359">
        <v>1.2</v>
      </c>
      <c r="J40" s="359"/>
      <c r="K40" s="39">
        <v>2.1</v>
      </c>
      <c r="L40" s="48">
        <v>36</v>
      </c>
      <c r="M40" s="358">
        <v>0.153</v>
      </c>
      <c r="N40" s="358"/>
      <c r="O40" s="43"/>
    </row>
    <row r="41" spans="1:16" ht="25" hidden="1" customHeight="1">
      <c r="A41" s="41" t="s">
        <v>1065</v>
      </c>
      <c r="B41" s="41">
        <v>150</v>
      </c>
      <c r="C41" s="360">
        <v>19</v>
      </c>
      <c r="D41" s="360"/>
      <c r="E41" s="360" t="s">
        <v>398</v>
      </c>
      <c r="F41" s="360"/>
      <c r="G41" s="360">
        <v>14.4</v>
      </c>
      <c r="H41" s="360"/>
      <c r="I41" s="361">
        <v>1.4</v>
      </c>
      <c r="J41" s="361"/>
      <c r="K41" s="41">
        <v>2.2000000000000002</v>
      </c>
      <c r="L41" s="47">
        <v>40.1</v>
      </c>
      <c r="M41" s="360">
        <v>0.124</v>
      </c>
      <c r="N41" s="360"/>
      <c r="O41" s="44"/>
    </row>
    <row r="42" spans="1:16" ht="25" hidden="1" customHeight="1">
      <c r="A42" s="39" t="s">
        <v>1065</v>
      </c>
      <c r="B42" s="39">
        <v>185</v>
      </c>
      <c r="C42" s="358">
        <v>37</v>
      </c>
      <c r="D42" s="358"/>
      <c r="E42" s="358" t="s">
        <v>398</v>
      </c>
      <c r="F42" s="358"/>
      <c r="G42" s="358">
        <v>16</v>
      </c>
      <c r="H42" s="358"/>
      <c r="I42" s="359">
        <v>1.6</v>
      </c>
      <c r="J42" s="359"/>
      <c r="K42" s="39">
        <v>2.4</v>
      </c>
      <c r="L42" s="48">
        <v>44.6</v>
      </c>
      <c r="M42" s="358">
        <v>9.9099999999999994E-2</v>
      </c>
      <c r="N42" s="358"/>
      <c r="O42" s="43"/>
    </row>
    <row r="43" spans="1:16" ht="25" hidden="1" customHeight="1">
      <c r="A43" s="41" t="s">
        <v>1065</v>
      </c>
      <c r="B43" s="41">
        <v>240</v>
      </c>
      <c r="C43" s="360">
        <v>37</v>
      </c>
      <c r="D43" s="360"/>
      <c r="E43" s="360" t="s">
        <v>398</v>
      </c>
      <c r="F43" s="360"/>
      <c r="G43" s="360">
        <v>18.399999999999999</v>
      </c>
      <c r="H43" s="360"/>
      <c r="I43" s="361">
        <v>1.7</v>
      </c>
      <c r="J43" s="361"/>
      <c r="K43" s="41">
        <v>2.6</v>
      </c>
      <c r="L43" s="47">
        <v>49.6</v>
      </c>
      <c r="M43" s="360">
        <v>7.5399999999999995E-2</v>
      </c>
      <c r="N43" s="360"/>
      <c r="O43" s="44"/>
    </row>
    <row r="44" spans="1:16" ht="25" hidden="1" customHeight="1">
      <c r="A44" s="39" t="s">
        <v>1065</v>
      </c>
      <c r="B44" s="39">
        <v>300</v>
      </c>
      <c r="C44" s="358">
        <v>37</v>
      </c>
      <c r="D44" s="358"/>
      <c r="E44" s="358" t="s">
        <v>398</v>
      </c>
      <c r="F44" s="358"/>
      <c r="G44" s="358">
        <v>20.6</v>
      </c>
      <c r="H44" s="358"/>
      <c r="I44" s="359">
        <v>1.8</v>
      </c>
      <c r="J44" s="359"/>
      <c r="K44" s="39">
        <v>2.7</v>
      </c>
      <c r="L44" s="48">
        <v>54.6</v>
      </c>
      <c r="M44" s="358">
        <v>6.0100000000000001E-2</v>
      </c>
      <c r="N44" s="358"/>
      <c r="O44" s="43"/>
    </row>
    <row r="65" spans="1:15" ht="30" customHeight="1">
      <c r="A65" s="12"/>
      <c r="B65" s="13" t="s">
        <v>7</v>
      </c>
      <c r="C65" s="14"/>
      <c r="D65" s="14"/>
      <c r="E65" s="14"/>
      <c r="F65" s="14"/>
      <c r="G65" s="14"/>
      <c r="H65" s="14"/>
      <c r="I65" s="14"/>
      <c r="J65" s="14"/>
      <c r="K65" s="14"/>
      <c r="L65" s="14"/>
      <c r="M65" s="14"/>
      <c r="N65" s="14"/>
      <c r="O65" s="16">
        <v>79</v>
      </c>
    </row>
  </sheetData>
  <mergeCells count="96">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s>
  <hyperlinks>
    <hyperlink ref="B65" r:id="rId1" tooltip="http://www.Z43-cable.vn" xr:uid="{00000000-0004-0000-4B00-000000000000}"/>
  </hyperlinks>
  <pageMargins left="0.47222222222222199" right="0.47222222222222199" top="0.118055555555556" bottom="5.9027777777777797E-2" header="0" footer="0"/>
  <pageSetup paperSize="9" scale="65" orientation="portrait" r:id="rId2"/>
  <colBreaks count="1" manualBreakCount="1">
    <brk id="15" max="74" man="1"/>
  </colBreaks>
  <drawing r:id="rId3"/>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tabColor rgb="FFFF0000"/>
  </sheetPr>
  <dimension ref="A1:P65"/>
  <sheetViews>
    <sheetView topLeftCell="A36" zoomScale="115" zoomScaleNormal="115" zoomScaleSheetLayoutView="100" workbookViewId="0">
      <selection activeCell="O30" sqref="O30:O44"/>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1069</v>
      </c>
      <c r="B1" s="17"/>
      <c r="C1" s="17"/>
      <c r="D1" s="17"/>
      <c r="E1" s="17"/>
      <c r="F1" s="17"/>
      <c r="H1" s="179" t="s">
        <v>1</v>
      </c>
      <c r="I1" s="179"/>
      <c r="J1" s="179"/>
      <c r="K1" s="179"/>
      <c r="L1" s="179"/>
      <c r="M1" s="179"/>
      <c r="N1" s="179"/>
    </row>
    <row r="2" spans="1:15" s="1" customFormat="1" ht="45" customHeight="1">
      <c r="A2" s="364" t="s">
        <v>1070</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1040</v>
      </c>
      <c r="B4" s="31"/>
      <c r="C4" s="31"/>
      <c r="D4" s="31"/>
      <c r="E4" s="31"/>
      <c r="F4" s="31"/>
      <c r="G4" s="32"/>
      <c r="H4" s="32"/>
      <c r="I4" s="32"/>
      <c r="J4" s="32"/>
      <c r="K4" s="32"/>
      <c r="L4" s="32"/>
      <c r="M4" s="32"/>
      <c r="N4" s="32"/>
      <c r="O4" s="32"/>
    </row>
    <row r="5" spans="1:15">
      <c r="A5" s="22"/>
      <c r="B5" s="22"/>
      <c r="C5" s="22"/>
      <c r="D5" s="22"/>
      <c r="E5" s="22"/>
      <c r="F5" s="22"/>
    </row>
    <row r="6" spans="1:15" ht="15">
      <c r="A6" s="4" t="s">
        <v>1051</v>
      </c>
      <c r="B6" s="33"/>
      <c r="C6" s="33"/>
      <c r="D6" s="33"/>
      <c r="E6" s="33"/>
      <c r="F6" s="33"/>
    </row>
    <row r="7" spans="1:15">
      <c r="A7" s="2" t="s">
        <v>233</v>
      </c>
      <c r="B7" s="34"/>
      <c r="C7" s="34"/>
      <c r="D7" s="34"/>
      <c r="E7" s="34"/>
      <c r="F7" s="34"/>
    </row>
    <row r="8" spans="1:15">
      <c r="A8" s="2" t="s">
        <v>1052</v>
      </c>
      <c r="B8" s="34"/>
      <c r="C8" s="34"/>
      <c r="D8" s="34"/>
      <c r="E8" s="34"/>
      <c r="F8" s="34"/>
    </row>
    <row r="9" spans="1:15">
      <c r="A9" s="2" t="s">
        <v>1063</v>
      </c>
      <c r="B9" s="34"/>
      <c r="C9" s="34"/>
      <c r="D9" s="34"/>
      <c r="E9" s="34"/>
      <c r="F9" s="34"/>
    </row>
    <row r="10" spans="1:15">
      <c r="A10" s="2" t="s">
        <v>1064</v>
      </c>
      <c r="B10" s="34"/>
      <c r="C10" s="34"/>
      <c r="D10" s="34"/>
      <c r="E10" s="34"/>
      <c r="F10" s="34"/>
    </row>
    <row r="12" spans="1:15" s="1" customFormat="1" ht="15.5">
      <c r="A12" s="4" t="s">
        <v>174</v>
      </c>
      <c r="B12" s="4"/>
      <c r="C12" s="4"/>
      <c r="D12" s="4"/>
      <c r="E12" s="4"/>
      <c r="F12" s="4"/>
    </row>
    <row r="13" spans="1:15">
      <c r="A13" s="2" t="s">
        <v>175</v>
      </c>
      <c r="B13" s="34"/>
      <c r="C13" s="34"/>
      <c r="D13" s="34"/>
      <c r="E13" s="34"/>
      <c r="F13" s="34"/>
      <c r="G13" s="35"/>
      <c r="H13" s="35"/>
      <c r="I13" s="35"/>
      <c r="J13" s="35"/>
      <c r="K13" s="35"/>
      <c r="L13" s="35"/>
    </row>
    <row r="14" spans="1:15">
      <c r="A14" s="2" t="s">
        <v>1044</v>
      </c>
      <c r="B14" s="34"/>
      <c r="C14" s="34"/>
      <c r="D14" s="34"/>
      <c r="E14" s="34"/>
      <c r="F14" s="34"/>
      <c r="G14" s="35"/>
      <c r="H14" s="35"/>
      <c r="I14" s="35"/>
      <c r="J14" s="35"/>
      <c r="K14" s="35"/>
      <c r="L14" s="35"/>
    </row>
    <row r="16" spans="1:15" ht="15">
      <c r="A16" s="4" t="s">
        <v>176</v>
      </c>
      <c r="B16" s="33"/>
      <c r="C16" s="33"/>
      <c r="D16" s="33"/>
      <c r="E16" s="33"/>
      <c r="F16" s="33"/>
    </row>
    <row r="17" spans="1:15">
      <c r="A17" s="36" t="s">
        <v>265</v>
      </c>
      <c r="B17" s="37"/>
      <c r="C17" s="37"/>
      <c r="D17" s="37"/>
      <c r="E17" s="37"/>
      <c r="F17" s="37"/>
    </row>
    <row r="18" spans="1:15">
      <c r="A18" s="36" t="s">
        <v>1046</v>
      </c>
      <c r="B18" s="37"/>
      <c r="C18" s="37"/>
      <c r="D18" s="37"/>
      <c r="E18" s="37"/>
      <c r="F18" s="37"/>
    </row>
    <row r="19" spans="1:15">
      <c r="A19" s="36" t="s">
        <v>1054</v>
      </c>
      <c r="B19" s="37"/>
      <c r="C19" s="37"/>
      <c r="D19" s="37"/>
      <c r="E19" s="37"/>
      <c r="F19" s="37"/>
    </row>
    <row r="20" spans="1:15">
      <c r="A20" s="36" t="s">
        <v>1055</v>
      </c>
      <c r="B20" s="37"/>
      <c r="C20" s="37"/>
      <c r="D20" s="37"/>
      <c r="E20" s="37"/>
      <c r="F20" s="37"/>
    </row>
    <row r="21" spans="1:15">
      <c r="A21" s="36" t="s">
        <v>1056</v>
      </c>
      <c r="B21" s="37"/>
      <c r="C21" s="37"/>
      <c r="D21" s="37"/>
      <c r="E21" s="37"/>
      <c r="F21" s="37"/>
    </row>
    <row r="22" spans="1:15">
      <c r="A22" s="36" t="s">
        <v>1057</v>
      </c>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5" ht="25" customHeight="1">
      <c r="A29" s="41" t="s">
        <v>1071</v>
      </c>
      <c r="B29" s="41">
        <v>1.5</v>
      </c>
      <c r="C29" s="360">
        <v>7</v>
      </c>
      <c r="D29" s="360"/>
      <c r="E29" s="360">
        <v>0.52</v>
      </c>
      <c r="F29" s="360"/>
      <c r="G29" s="360">
        <v>1.56</v>
      </c>
      <c r="H29" s="360"/>
      <c r="I29" s="361">
        <v>0.7</v>
      </c>
      <c r="J29" s="361"/>
      <c r="K29" s="41">
        <v>1.8</v>
      </c>
      <c r="L29" s="47">
        <v>10.8</v>
      </c>
      <c r="M29" s="360">
        <v>12.1</v>
      </c>
      <c r="N29" s="360"/>
      <c r="O29" s="150" t="s">
        <v>1680</v>
      </c>
    </row>
    <row r="30" spans="1:15" ht="25" customHeight="1">
      <c r="A30" s="39" t="s">
        <v>1071</v>
      </c>
      <c r="B30" s="39">
        <v>2.5</v>
      </c>
      <c r="C30" s="358">
        <v>7</v>
      </c>
      <c r="D30" s="358"/>
      <c r="E30" s="358" t="s">
        <v>444</v>
      </c>
      <c r="F30" s="358"/>
      <c r="G30" s="358" t="s">
        <v>445</v>
      </c>
      <c r="H30" s="358"/>
      <c r="I30" s="359">
        <v>0.7</v>
      </c>
      <c r="J30" s="359"/>
      <c r="K30" s="39">
        <v>1.8</v>
      </c>
      <c r="L30" s="48">
        <v>11.8</v>
      </c>
      <c r="M30" s="358">
        <v>7.41</v>
      </c>
      <c r="N30" s="358"/>
      <c r="O30" s="151" t="s">
        <v>1681</v>
      </c>
    </row>
    <row r="31" spans="1:15" ht="25" customHeight="1">
      <c r="A31" s="41" t="s">
        <v>1071</v>
      </c>
      <c r="B31" s="41">
        <v>4</v>
      </c>
      <c r="C31" s="360">
        <v>7</v>
      </c>
      <c r="D31" s="360"/>
      <c r="E31" s="360" t="s">
        <v>447</v>
      </c>
      <c r="F31" s="360"/>
      <c r="G31" s="360" t="s">
        <v>448</v>
      </c>
      <c r="H31" s="360"/>
      <c r="I31" s="361">
        <v>0.7</v>
      </c>
      <c r="J31" s="361"/>
      <c r="K31" s="41">
        <v>1.8</v>
      </c>
      <c r="L31" s="47">
        <v>13</v>
      </c>
      <c r="M31" s="360">
        <v>4.6100000000000003</v>
      </c>
      <c r="N31" s="360"/>
      <c r="O31" s="150" t="s">
        <v>1313</v>
      </c>
    </row>
    <row r="32" spans="1:15" ht="25" customHeight="1">
      <c r="A32" s="39" t="s">
        <v>1071</v>
      </c>
      <c r="B32" s="39">
        <v>6</v>
      </c>
      <c r="C32" s="358">
        <v>7</v>
      </c>
      <c r="D32" s="358"/>
      <c r="E32" s="358" t="s">
        <v>394</v>
      </c>
      <c r="F32" s="358"/>
      <c r="G32" s="358" t="s">
        <v>449</v>
      </c>
      <c r="H32" s="358"/>
      <c r="I32" s="359">
        <v>0.7</v>
      </c>
      <c r="J32" s="359"/>
      <c r="K32" s="39">
        <v>1.8</v>
      </c>
      <c r="L32" s="48">
        <v>14</v>
      </c>
      <c r="M32" s="358">
        <v>3.08</v>
      </c>
      <c r="N32" s="358"/>
      <c r="O32" s="151" t="s">
        <v>1351</v>
      </c>
    </row>
    <row r="33" spans="1:16" ht="25" customHeight="1">
      <c r="A33" s="41" t="s">
        <v>1071</v>
      </c>
      <c r="B33" s="41">
        <v>10</v>
      </c>
      <c r="C33" s="360">
        <v>7</v>
      </c>
      <c r="D33" s="360"/>
      <c r="E33" s="360" t="s">
        <v>396</v>
      </c>
      <c r="F33" s="360"/>
      <c r="G33" s="360" t="s">
        <v>450</v>
      </c>
      <c r="H33" s="360"/>
      <c r="I33" s="361">
        <v>0.7</v>
      </c>
      <c r="J33" s="361"/>
      <c r="K33" s="41">
        <v>1.8</v>
      </c>
      <c r="L33" s="47">
        <v>16.399999999999999</v>
      </c>
      <c r="M33" s="360">
        <v>1.83</v>
      </c>
      <c r="N33" s="360"/>
      <c r="O33" s="150" t="s">
        <v>1682</v>
      </c>
    </row>
    <row r="34" spans="1:16" ht="25" customHeight="1">
      <c r="A34" s="39" t="s">
        <v>1071</v>
      </c>
      <c r="B34" s="39">
        <v>16</v>
      </c>
      <c r="C34" s="358">
        <v>7</v>
      </c>
      <c r="D34" s="358"/>
      <c r="E34" s="358" t="s">
        <v>398</v>
      </c>
      <c r="F34" s="358"/>
      <c r="G34" s="358" t="s">
        <v>468</v>
      </c>
      <c r="H34" s="358"/>
      <c r="I34" s="359">
        <v>0.7</v>
      </c>
      <c r="J34" s="359"/>
      <c r="K34" s="39">
        <v>1.8</v>
      </c>
      <c r="L34" s="48">
        <v>17.7</v>
      </c>
      <c r="M34" s="358">
        <v>1.1499999999999999</v>
      </c>
      <c r="N34" s="358"/>
      <c r="O34" s="151" t="s">
        <v>1683</v>
      </c>
    </row>
    <row r="35" spans="1:16" ht="25" customHeight="1">
      <c r="A35" s="41" t="s">
        <v>1071</v>
      </c>
      <c r="B35" s="41">
        <v>25</v>
      </c>
      <c r="C35" s="360">
        <v>7</v>
      </c>
      <c r="D35" s="360"/>
      <c r="E35" s="360" t="s">
        <v>398</v>
      </c>
      <c r="F35" s="360"/>
      <c r="G35" s="360" t="s">
        <v>226</v>
      </c>
      <c r="H35" s="360"/>
      <c r="I35" s="361">
        <v>0.9</v>
      </c>
      <c r="J35" s="361"/>
      <c r="K35" s="41">
        <v>1.8</v>
      </c>
      <c r="L35" s="47">
        <v>21.3</v>
      </c>
      <c r="M35" s="360">
        <v>0.72699999999999998</v>
      </c>
      <c r="N35" s="360"/>
      <c r="O35" s="150" t="s">
        <v>1684</v>
      </c>
    </row>
    <row r="36" spans="1:16" ht="25" customHeight="1">
      <c r="A36" s="39" t="s">
        <v>1071</v>
      </c>
      <c r="B36" s="39">
        <v>35</v>
      </c>
      <c r="C36" s="358">
        <v>7</v>
      </c>
      <c r="D36" s="358"/>
      <c r="E36" s="358" t="s">
        <v>398</v>
      </c>
      <c r="F36" s="358"/>
      <c r="G36" s="358" t="s">
        <v>504</v>
      </c>
      <c r="H36" s="358"/>
      <c r="I36" s="359">
        <v>0.9</v>
      </c>
      <c r="J36" s="359"/>
      <c r="K36" s="39">
        <v>1.8</v>
      </c>
      <c r="L36" s="48">
        <v>23.7</v>
      </c>
      <c r="M36" s="358">
        <v>0.52400000000000002</v>
      </c>
      <c r="N36" s="358"/>
      <c r="O36" s="151" t="s">
        <v>1685</v>
      </c>
    </row>
    <row r="37" spans="1:16" ht="25" customHeight="1">
      <c r="A37" s="41" t="s">
        <v>1071</v>
      </c>
      <c r="B37" s="41">
        <v>50</v>
      </c>
      <c r="C37" s="360">
        <v>7</v>
      </c>
      <c r="D37" s="360"/>
      <c r="E37" s="360" t="s">
        <v>398</v>
      </c>
      <c r="F37" s="360"/>
      <c r="G37" s="360">
        <v>8.1999999999999993</v>
      </c>
      <c r="H37" s="360"/>
      <c r="I37" s="361">
        <v>1</v>
      </c>
      <c r="J37" s="361"/>
      <c r="K37" s="41">
        <v>1.8</v>
      </c>
      <c r="L37" s="47">
        <v>26.7</v>
      </c>
      <c r="M37" s="360">
        <v>0.38700000000000001</v>
      </c>
      <c r="N37" s="360"/>
      <c r="O37" s="150" t="s">
        <v>1686</v>
      </c>
    </row>
    <row r="38" spans="1:16" ht="25" customHeight="1">
      <c r="A38" s="39" t="s">
        <v>1071</v>
      </c>
      <c r="B38" s="39">
        <v>70</v>
      </c>
      <c r="C38" s="358">
        <v>19</v>
      </c>
      <c r="D38" s="358"/>
      <c r="E38" s="358" t="s">
        <v>398</v>
      </c>
      <c r="F38" s="358"/>
      <c r="G38" s="358">
        <v>10</v>
      </c>
      <c r="H38" s="358"/>
      <c r="I38" s="359">
        <v>1.1000000000000001</v>
      </c>
      <c r="J38" s="359"/>
      <c r="K38" s="139">
        <v>2</v>
      </c>
      <c r="L38" s="48">
        <v>31.2</v>
      </c>
      <c r="M38" s="358">
        <v>0.26800000000000002</v>
      </c>
      <c r="N38" s="358"/>
      <c r="O38" s="151" t="s">
        <v>1562</v>
      </c>
    </row>
    <row r="39" spans="1:16" ht="25" customHeight="1">
      <c r="A39" s="41" t="s">
        <v>1071</v>
      </c>
      <c r="B39" s="41">
        <v>95</v>
      </c>
      <c r="C39" s="360">
        <v>19</v>
      </c>
      <c r="D39" s="360"/>
      <c r="E39" s="360" t="s">
        <v>398</v>
      </c>
      <c r="F39" s="360"/>
      <c r="G39" s="360">
        <v>11.6</v>
      </c>
      <c r="H39" s="360"/>
      <c r="I39" s="361">
        <v>1.1000000000000001</v>
      </c>
      <c r="J39" s="361"/>
      <c r="K39" s="140">
        <v>2</v>
      </c>
      <c r="L39" s="47">
        <v>34.700000000000003</v>
      </c>
      <c r="M39" s="360">
        <v>0.193</v>
      </c>
      <c r="N39" s="360"/>
      <c r="O39" s="150" t="s">
        <v>1538</v>
      </c>
    </row>
    <row r="40" spans="1:16" ht="25" customHeight="1">
      <c r="A40" s="39" t="s">
        <v>1071</v>
      </c>
      <c r="B40" s="39">
        <v>120</v>
      </c>
      <c r="C40" s="358">
        <v>19</v>
      </c>
      <c r="D40" s="358"/>
      <c r="E40" s="358" t="s">
        <v>398</v>
      </c>
      <c r="F40" s="358"/>
      <c r="G40" s="358">
        <v>13</v>
      </c>
      <c r="H40" s="358"/>
      <c r="I40" s="359">
        <v>1.2</v>
      </c>
      <c r="J40" s="359"/>
      <c r="K40" s="39">
        <v>2.2000000000000002</v>
      </c>
      <c r="L40" s="48">
        <v>38.299999999999997</v>
      </c>
      <c r="M40" s="358">
        <v>0.153</v>
      </c>
      <c r="N40" s="358"/>
      <c r="O40" s="151" t="s">
        <v>1687</v>
      </c>
    </row>
    <row r="41" spans="1:16" ht="25" customHeight="1">
      <c r="A41" s="41" t="s">
        <v>1071</v>
      </c>
      <c r="B41" s="41">
        <v>150</v>
      </c>
      <c r="C41" s="360">
        <v>19</v>
      </c>
      <c r="D41" s="360"/>
      <c r="E41" s="360" t="s">
        <v>398</v>
      </c>
      <c r="F41" s="360"/>
      <c r="G41" s="360">
        <v>14.4</v>
      </c>
      <c r="H41" s="360"/>
      <c r="I41" s="361">
        <v>1.4</v>
      </c>
      <c r="J41" s="361"/>
      <c r="K41" s="41">
        <v>2.2000000000000002</v>
      </c>
      <c r="L41" s="47">
        <v>42.7</v>
      </c>
      <c r="M41" s="360">
        <v>0.124</v>
      </c>
      <c r="N41" s="360"/>
      <c r="O41" s="150" t="s">
        <v>1688</v>
      </c>
    </row>
    <row r="42" spans="1:16" ht="25" customHeight="1">
      <c r="A42" s="39" t="s">
        <v>1071</v>
      </c>
      <c r="B42" s="39">
        <v>185</v>
      </c>
      <c r="C42" s="358">
        <v>37</v>
      </c>
      <c r="D42" s="358"/>
      <c r="E42" s="358" t="s">
        <v>398</v>
      </c>
      <c r="F42" s="358"/>
      <c r="G42" s="358">
        <v>16</v>
      </c>
      <c r="H42" s="358"/>
      <c r="I42" s="359">
        <v>1.6</v>
      </c>
      <c r="J42" s="359"/>
      <c r="K42" s="39">
        <v>2.5</v>
      </c>
      <c r="L42" s="48">
        <v>47.6</v>
      </c>
      <c r="M42" s="358">
        <v>9.9099999999999994E-2</v>
      </c>
      <c r="N42" s="358"/>
      <c r="O42" s="151" t="s">
        <v>1689</v>
      </c>
    </row>
    <row r="43" spans="1:16" ht="25" customHeight="1">
      <c r="A43" s="41" t="s">
        <v>1071</v>
      </c>
      <c r="B43" s="41">
        <v>240</v>
      </c>
      <c r="C43" s="360">
        <v>37</v>
      </c>
      <c r="D43" s="360"/>
      <c r="E43" s="360" t="s">
        <v>398</v>
      </c>
      <c r="F43" s="360"/>
      <c r="G43" s="360">
        <v>18.399999999999999</v>
      </c>
      <c r="H43" s="360"/>
      <c r="I43" s="361">
        <v>1.7</v>
      </c>
      <c r="J43" s="361"/>
      <c r="K43" s="41">
        <v>2.7</v>
      </c>
      <c r="L43" s="47">
        <v>53.2</v>
      </c>
      <c r="M43" s="360">
        <v>7.5399999999999995E-2</v>
      </c>
      <c r="N43" s="360"/>
      <c r="O43" s="150" t="s">
        <v>1690</v>
      </c>
    </row>
    <row r="44" spans="1:16" ht="25" customHeight="1">
      <c r="A44" s="39" t="s">
        <v>1071</v>
      </c>
      <c r="B44" s="39">
        <v>300</v>
      </c>
      <c r="C44" s="358">
        <v>37</v>
      </c>
      <c r="D44" s="358"/>
      <c r="E44" s="358" t="s">
        <v>398</v>
      </c>
      <c r="F44" s="358"/>
      <c r="G44" s="358">
        <v>20.6</v>
      </c>
      <c r="H44" s="358"/>
      <c r="I44" s="359">
        <v>1.8</v>
      </c>
      <c r="J44" s="359"/>
      <c r="K44" s="39">
        <v>2.9</v>
      </c>
      <c r="L44" s="48">
        <v>58.8</v>
      </c>
      <c r="M44" s="358">
        <v>6.0100000000000001E-2</v>
      </c>
      <c r="N44" s="358"/>
      <c r="O44" s="151" t="s">
        <v>1691</v>
      </c>
      <c r="P44" s="135" t="s">
        <v>1346</v>
      </c>
    </row>
    <row r="65" spans="1:15" ht="30" customHeight="1">
      <c r="A65" s="12"/>
      <c r="B65" s="13" t="s">
        <v>7</v>
      </c>
      <c r="C65" s="14"/>
      <c r="D65" s="14"/>
      <c r="E65" s="14"/>
      <c r="F65" s="14"/>
      <c r="G65" s="14"/>
      <c r="H65" s="14"/>
      <c r="I65" s="14"/>
      <c r="J65" s="14"/>
      <c r="K65" s="14"/>
      <c r="L65" s="14"/>
      <c r="M65" s="14"/>
      <c r="N65" s="14"/>
      <c r="O65" s="16">
        <v>80</v>
      </c>
    </row>
  </sheetData>
  <mergeCells count="96">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s>
  <hyperlinks>
    <hyperlink ref="B65" r:id="rId1" tooltip="http://www.Z43-cable.vn" xr:uid="{00000000-0004-0000-4C00-000000000000}"/>
  </hyperlinks>
  <pageMargins left="0.47222222222222199" right="0.47222222222222199" top="0.118055555555556" bottom="5.9027777777777797E-2" header="0" footer="0"/>
  <pageSetup paperSize="9" scale="65" orientation="portrait" r:id="rId2"/>
  <colBreaks count="1" manualBreakCount="1">
    <brk id="15" max="73" man="1"/>
  </colBreaks>
  <drawing r:id="rId3"/>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tabColor rgb="FFFF0000"/>
  </sheetPr>
  <dimension ref="A1:P65"/>
  <sheetViews>
    <sheetView topLeftCell="A35" zoomScale="115" zoomScaleNormal="115" zoomScaleSheetLayoutView="115" workbookViewId="0">
      <selection activeCell="L29" sqref="L29:O44"/>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1074</v>
      </c>
      <c r="B1" s="17"/>
      <c r="C1" s="17"/>
      <c r="D1" s="17"/>
      <c r="E1" s="17"/>
      <c r="F1" s="17"/>
      <c r="H1" s="179" t="s">
        <v>1</v>
      </c>
      <c r="I1" s="179"/>
      <c r="J1" s="179"/>
      <c r="K1" s="179"/>
      <c r="L1" s="179"/>
      <c r="M1" s="179"/>
      <c r="N1" s="179"/>
    </row>
    <row r="2" spans="1:15" s="1" customFormat="1" ht="45" customHeight="1">
      <c r="A2" s="364" t="s">
        <v>1075</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1040</v>
      </c>
      <c r="B4" s="31"/>
      <c r="C4" s="31"/>
      <c r="D4" s="31"/>
      <c r="E4" s="31"/>
      <c r="F4" s="31"/>
      <c r="G4" s="32"/>
      <c r="H4" s="32"/>
      <c r="I4" s="32"/>
      <c r="J4" s="32"/>
      <c r="K4" s="32"/>
      <c r="L4" s="32"/>
      <c r="M4" s="32"/>
      <c r="N4" s="32"/>
      <c r="O4" s="32"/>
    </row>
    <row r="5" spans="1:15">
      <c r="A5" s="22"/>
      <c r="B5" s="22"/>
      <c r="C5" s="22"/>
      <c r="D5" s="22"/>
      <c r="E5" s="22"/>
      <c r="F5" s="22"/>
    </row>
    <row r="6" spans="1:15" ht="15">
      <c r="A6" s="4" t="s">
        <v>1051</v>
      </c>
      <c r="B6" s="33"/>
      <c r="C6" s="33"/>
      <c r="D6" s="33"/>
      <c r="E6" s="33"/>
      <c r="F6" s="33"/>
    </row>
    <row r="7" spans="1:15">
      <c r="A7" s="2" t="s">
        <v>233</v>
      </c>
      <c r="B7" s="34"/>
      <c r="C7" s="34"/>
      <c r="D7" s="34"/>
      <c r="E7" s="34"/>
      <c r="F7" s="34"/>
    </row>
    <row r="8" spans="1:15">
      <c r="A8" s="2" t="s">
        <v>1052</v>
      </c>
      <c r="B8" s="34"/>
      <c r="C8" s="34"/>
      <c r="D8" s="34"/>
      <c r="E8" s="34"/>
      <c r="F8" s="34"/>
    </row>
    <row r="9" spans="1:15">
      <c r="A9" s="2" t="s">
        <v>1063</v>
      </c>
      <c r="B9" s="34"/>
      <c r="C9" s="34"/>
      <c r="D9" s="34"/>
      <c r="E9" s="34"/>
      <c r="F9" s="34"/>
    </row>
    <row r="10" spans="1:15">
      <c r="A10" s="2" t="s">
        <v>1064</v>
      </c>
      <c r="B10" s="34"/>
      <c r="C10" s="34"/>
      <c r="D10" s="34"/>
      <c r="E10" s="34"/>
      <c r="F10" s="34"/>
    </row>
    <row r="12" spans="1:15" s="1" customFormat="1" ht="15.5">
      <c r="A12" s="4" t="s">
        <v>174</v>
      </c>
      <c r="B12" s="4"/>
      <c r="C12" s="4"/>
      <c r="D12" s="4"/>
      <c r="E12" s="4"/>
      <c r="F12" s="4"/>
    </row>
    <row r="13" spans="1:15">
      <c r="A13" s="2" t="s">
        <v>175</v>
      </c>
      <c r="B13" s="34"/>
      <c r="C13" s="34"/>
      <c r="D13" s="34"/>
      <c r="E13" s="34"/>
      <c r="F13" s="34"/>
      <c r="G13" s="35"/>
      <c r="H13" s="35"/>
      <c r="I13" s="35"/>
      <c r="J13" s="35"/>
      <c r="K13" s="35"/>
      <c r="L13" s="35"/>
    </row>
    <row r="14" spans="1:15">
      <c r="A14" s="2" t="s">
        <v>1044</v>
      </c>
      <c r="B14" s="34"/>
      <c r="C14" s="34"/>
      <c r="D14" s="34"/>
      <c r="E14" s="34"/>
      <c r="F14" s="34"/>
      <c r="G14" s="35"/>
      <c r="H14" s="35"/>
      <c r="I14" s="35"/>
      <c r="J14" s="35"/>
      <c r="K14" s="35"/>
      <c r="L14" s="35"/>
    </row>
    <row r="16" spans="1:15" ht="15">
      <c r="A16" s="4" t="s">
        <v>176</v>
      </c>
      <c r="B16" s="33"/>
      <c r="C16" s="33"/>
      <c r="D16" s="33"/>
      <c r="E16" s="33"/>
      <c r="F16" s="33"/>
    </row>
    <row r="17" spans="1:15">
      <c r="A17" s="36" t="s">
        <v>265</v>
      </c>
      <c r="B17" s="37"/>
      <c r="C17" s="37"/>
      <c r="D17" s="37"/>
      <c r="E17" s="37"/>
      <c r="F17" s="37"/>
    </row>
    <row r="18" spans="1:15">
      <c r="A18" s="36" t="s">
        <v>1046</v>
      </c>
      <c r="B18" s="37"/>
      <c r="C18" s="37"/>
      <c r="D18" s="37"/>
      <c r="E18" s="37"/>
      <c r="F18" s="37"/>
    </row>
    <row r="19" spans="1:15">
      <c r="A19" s="36" t="s">
        <v>1054</v>
      </c>
      <c r="B19" s="37"/>
      <c r="C19" s="37"/>
      <c r="D19" s="37"/>
      <c r="E19" s="37"/>
      <c r="F19" s="37"/>
    </row>
    <row r="20" spans="1:15">
      <c r="A20" s="36" t="s">
        <v>1055</v>
      </c>
      <c r="B20" s="37"/>
      <c r="C20" s="37"/>
      <c r="D20" s="37"/>
      <c r="E20" s="37"/>
      <c r="F20" s="37"/>
    </row>
    <row r="21" spans="1:15">
      <c r="A21" s="36" t="s">
        <v>1056</v>
      </c>
      <c r="B21" s="37"/>
      <c r="C21" s="37"/>
      <c r="D21" s="37"/>
      <c r="E21" s="37"/>
      <c r="F21" s="37"/>
    </row>
    <row r="22" spans="1:15">
      <c r="A22" s="36" t="s">
        <v>1057</v>
      </c>
      <c r="B22" s="37"/>
      <c r="C22" s="37"/>
      <c r="D22" s="37"/>
      <c r="E22" s="37"/>
      <c r="F22" s="37"/>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240</v>
      </c>
      <c r="D27" s="193"/>
      <c r="E27" s="193"/>
      <c r="F27" s="193"/>
      <c r="G27" s="193"/>
      <c r="H27" s="193"/>
      <c r="I27" s="193"/>
      <c r="J27" s="193"/>
      <c r="K27" s="193"/>
      <c r="L27" s="193"/>
      <c r="M27" s="193"/>
      <c r="N27" s="193"/>
      <c r="O27" s="193"/>
    </row>
    <row r="28" spans="1:15">
      <c r="A28" s="38" t="s">
        <v>192</v>
      </c>
      <c r="B28" s="38" t="s">
        <v>193</v>
      </c>
      <c r="C28" s="193" t="s">
        <v>194</v>
      </c>
      <c r="D28" s="193"/>
      <c r="E28" s="193" t="s">
        <v>196</v>
      </c>
      <c r="F28" s="365"/>
      <c r="G28" s="193" t="s">
        <v>196</v>
      </c>
      <c r="H28" s="193"/>
      <c r="I28" s="193" t="s">
        <v>196</v>
      </c>
      <c r="J28" s="193"/>
      <c r="K28" s="38" t="s">
        <v>196</v>
      </c>
      <c r="L28" s="38" t="s">
        <v>196</v>
      </c>
      <c r="M28" s="193" t="s">
        <v>197</v>
      </c>
      <c r="N28" s="193"/>
      <c r="O28" s="38" t="s">
        <v>198</v>
      </c>
    </row>
    <row r="29" spans="1:15" ht="25" customHeight="1">
      <c r="A29" s="41" t="s">
        <v>1076</v>
      </c>
      <c r="B29" s="41">
        <v>1.5</v>
      </c>
      <c r="C29" s="360">
        <v>7</v>
      </c>
      <c r="D29" s="360"/>
      <c r="E29" s="360">
        <v>0.52</v>
      </c>
      <c r="F29" s="360"/>
      <c r="G29" s="360">
        <v>1.56</v>
      </c>
      <c r="H29" s="360"/>
      <c r="I29" s="361">
        <v>0.7</v>
      </c>
      <c r="J29" s="361"/>
      <c r="K29" s="41">
        <v>1.8</v>
      </c>
      <c r="L29" s="47">
        <v>11.4</v>
      </c>
      <c r="M29" s="360">
        <v>12.1</v>
      </c>
      <c r="N29" s="360"/>
      <c r="O29" s="150" t="s">
        <v>1509</v>
      </c>
    </row>
    <row r="30" spans="1:15" ht="25" customHeight="1">
      <c r="A30" s="39" t="s">
        <v>1076</v>
      </c>
      <c r="B30" s="39">
        <v>2.5</v>
      </c>
      <c r="C30" s="358">
        <v>7</v>
      </c>
      <c r="D30" s="358"/>
      <c r="E30" s="358" t="s">
        <v>444</v>
      </c>
      <c r="F30" s="358"/>
      <c r="G30" s="358" t="s">
        <v>445</v>
      </c>
      <c r="H30" s="358"/>
      <c r="I30" s="359">
        <v>0.7</v>
      </c>
      <c r="J30" s="359"/>
      <c r="K30" s="39">
        <v>1.8</v>
      </c>
      <c r="L30" s="48">
        <v>12.6</v>
      </c>
      <c r="M30" s="358">
        <v>7.41</v>
      </c>
      <c r="N30" s="358"/>
      <c r="O30" s="151" t="s">
        <v>1464</v>
      </c>
    </row>
    <row r="31" spans="1:15" ht="25" customHeight="1">
      <c r="A31" s="41" t="s">
        <v>1076</v>
      </c>
      <c r="B31" s="41">
        <v>4</v>
      </c>
      <c r="C31" s="360">
        <v>7</v>
      </c>
      <c r="D31" s="360"/>
      <c r="E31" s="360" t="s">
        <v>447</v>
      </c>
      <c r="F31" s="360"/>
      <c r="G31" s="360" t="s">
        <v>448</v>
      </c>
      <c r="H31" s="360"/>
      <c r="I31" s="361">
        <v>0.7</v>
      </c>
      <c r="J31" s="361"/>
      <c r="K31" s="41">
        <v>1.8</v>
      </c>
      <c r="L31" s="47">
        <v>14.1</v>
      </c>
      <c r="M31" s="360">
        <v>4.6100000000000003</v>
      </c>
      <c r="N31" s="360"/>
      <c r="O31" s="150" t="s">
        <v>332</v>
      </c>
    </row>
    <row r="32" spans="1:15" ht="25" customHeight="1">
      <c r="A32" s="39" t="s">
        <v>1076</v>
      </c>
      <c r="B32" s="39">
        <v>6</v>
      </c>
      <c r="C32" s="358">
        <v>7</v>
      </c>
      <c r="D32" s="358"/>
      <c r="E32" s="358" t="s">
        <v>394</v>
      </c>
      <c r="F32" s="358"/>
      <c r="G32" s="358" t="s">
        <v>449</v>
      </c>
      <c r="H32" s="358"/>
      <c r="I32" s="359">
        <v>0.7</v>
      </c>
      <c r="J32" s="359"/>
      <c r="K32" s="39">
        <v>1.8</v>
      </c>
      <c r="L32" s="48">
        <v>15.3</v>
      </c>
      <c r="M32" s="358">
        <v>3.08</v>
      </c>
      <c r="N32" s="358"/>
      <c r="O32" s="151" t="s">
        <v>1704</v>
      </c>
    </row>
    <row r="33" spans="1:16" ht="25" customHeight="1">
      <c r="A33" s="41" t="s">
        <v>1076</v>
      </c>
      <c r="B33" s="41">
        <v>10</v>
      </c>
      <c r="C33" s="360">
        <v>7</v>
      </c>
      <c r="D33" s="360"/>
      <c r="E33" s="360" t="s">
        <v>396</v>
      </c>
      <c r="F33" s="360"/>
      <c r="G33" s="360" t="s">
        <v>450</v>
      </c>
      <c r="H33" s="360"/>
      <c r="I33" s="361">
        <v>0.7</v>
      </c>
      <c r="J33" s="361"/>
      <c r="K33" s="41">
        <v>1.8</v>
      </c>
      <c r="L33" s="47">
        <v>18</v>
      </c>
      <c r="M33" s="360">
        <v>1.83</v>
      </c>
      <c r="N33" s="360"/>
      <c r="O33" s="150" t="s">
        <v>1453</v>
      </c>
    </row>
    <row r="34" spans="1:16" ht="25" customHeight="1">
      <c r="A34" s="39" t="s">
        <v>1076</v>
      </c>
      <c r="B34" s="39">
        <v>16</v>
      </c>
      <c r="C34" s="358">
        <v>7</v>
      </c>
      <c r="D34" s="358"/>
      <c r="E34" s="358" t="s">
        <v>398</v>
      </c>
      <c r="F34" s="358"/>
      <c r="G34" s="358" t="s">
        <v>468</v>
      </c>
      <c r="H34" s="358"/>
      <c r="I34" s="359">
        <v>0.7</v>
      </c>
      <c r="J34" s="359"/>
      <c r="K34" s="39">
        <v>1.8</v>
      </c>
      <c r="L34" s="48">
        <v>18.600000000000001</v>
      </c>
      <c r="M34" s="358">
        <v>1.1499999999999999</v>
      </c>
      <c r="N34" s="358"/>
      <c r="O34" s="151" t="s">
        <v>1598</v>
      </c>
    </row>
    <row r="35" spans="1:16" ht="25" customHeight="1">
      <c r="A35" s="41" t="s">
        <v>1076</v>
      </c>
      <c r="B35" s="41">
        <v>25</v>
      </c>
      <c r="C35" s="360">
        <v>7</v>
      </c>
      <c r="D35" s="360"/>
      <c r="E35" s="360" t="s">
        <v>398</v>
      </c>
      <c r="F35" s="360"/>
      <c r="G35" s="360" t="s">
        <v>226</v>
      </c>
      <c r="H35" s="360"/>
      <c r="I35" s="361">
        <v>0.9</v>
      </c>
      <c r="J35" s="361"/>
      <c r="K35" s="41">
        <v>1.8</v>
      </c>
      <c r="L35" s="47">
        <v>23.5</v>
      </c>
      <c r="M35" s="360">
        <v>0.72699999999999998</v>
      </c>
      <c r="N35" s="360"/>
      <c r="O35" s="150" t="s">
        <v>1705</v>
      </c>
    </row>
    <row r="36" spans="1:16" ht="25" customHeight="1">
      <c r="A36" s="39" t="s">
        <v>1076</v>
      </c>
      <c r="B36" s="39">
        <v>35</v>
      </c>
      <c r="C36" s="358">
        <v>7</v>
      </c>
      <c r="D36" s="358"/>
      <c r="E36" s="358" t="s">
        <v>398</v>
      </c>
      <c r="F36" s="358"/>
      <c r="G36" s="358" t="s">
        <v>504</v>
      </c>
      <c r="H36" s="358"/>
      <c r="I36" s="359">
        <v>0.9</v>
      </c>
      <c r="J36" s="359"/>
      <c r="K36" s="39">
        <v>1.8</v>
      </c>
      <c r="L36" s="48">
        <v>26</v>
      </c>
      <c r="M36" s="358">
        <v>0.52400000000000002</v>
      </c>
      <c r="N36" s="358"/>
      <c r="O36" s="151" t="s">
        <v>1706</v>
      </c>
    </row>
    <row r="37" spans="1:16" ht="25" customHeight="1">
      <c r="A37" s="41" t="s">
        <v>1076</v>
      </c>
      <c r="B37" s="41">
        <v>50</v>
      </c>
      <c r="C37" s="360">
        <v>7</v>
      </c>
      <c r="D37" s="360"/>
      <c r="E37" s="360" t="s">
        <v>398</v>
      </c>
      <c r="F37" s="360"/>
      <c r="G37" s="360">
        <v>8.1999999999999993</v>
      </c>
      <c r="H37" s="360"/>
      <c r="I37" s="361">
        <v>1</v>
      </c>
      <c r="J37" s="361"/>
      <c r="K37" s="41">
        <v>1.9</v>
      </c>
      <c r="L37" s="47">
        <v>29.3</v>
      </c>
      <c r="M37" s="360">
        <v>0.38700000000000001</v>
      </c>
      <c r="N37" s="360"/>
      <c r="O37" s="150" t="s">
        <v>1707</v>
      </c>
    </row>
    <row r="38" spans="1:16" ht="25" customHeight="1">
      <c r="A38" s="39" t="s">
        <v>1076</v>
      </c>
      <c r="B38" s="39">
        <v>70</v>
      </c>
      <c r="C38" s="358">
        <v>19</v>
      </c>
      <c r="D38" s="358"/>
      <c r="E38" s="358" t="s">
        <v>398</v>
      </c>
      <c r="F38" s="358"/>
      <c r="G38" s="358">
        <v>10</v>
      </c>
      <c r="H38" s="358"/>
      <c r="I38" s="359">
        <v>1.1000000000000001</v>
      </c>
      <c r="J38" s="359"/>
      <c r="K38" s="139">
        <v>2</v>
      </c>
      <c r="L38" s="48">
        <v>34.5</v>
      </c>
      <c r="M38" s="358">
        <v>0.26800000000000002</v>
      </c>
      <c r="N38" s="358"/>
      <c r="O38" s="151" t="s">
        <v>1708</v>
      </c>
    </row>
    <row r="39" spans="1:16" ht="25" customHeight="1">
      <c r="A39" s="41" t="s">
        <v>1076</v>
      </c>
      <c r="B39" s="41">
        <v>95</v>
      </c>
      <c r="C39" s="360">
        <v>19</v>
      </c>
      <c r="D39" s="360"/>
      <c r="E39" s="360" t="s">
        <v>398</v>
      </c>
      <c r="F39" s="360"/>
      <c r="G39" s="360">
        <v>11.6</v>
      </c>
      <c r="H39" s="360"/>
      <c r="I39" s="361">
        <v>1.1000000000000001</v>
      </c>
      <c r="J39" s="361"/>
      <c r="K39" s="41">
        <v>2.2000000000000002</v>
      </c>
      <c r="L39" s="47">
        <v>38.799999999999997</v>
      </c>
      <c r="M39" s="360">
        <v>0.193</v>
      </c>
      <c r="N39" s="360"/>
      <c r="O39" s="150" t="s">
        <v>1709</v>
      </c>
    </row>
    <row r="40" spans="1:16" ht="25" customHeight="1">
      <c r="A40" s="39" t="s">
        <v>1076</v>
      </c>
      <c r="B40" s="39">
        <v>120</v>
      </c>
      <c r="C40" s="358">
        <v>19</v>
      </c>
      <c r="D40" s="358"/>
      <c r="E40" s="358" t="s">
        <v>398</v>
      </c>
      <c r="F40" s="358"/>
      <c r="G40" s="358">
        <v>13</v>
      </c>
      <c r="H40" s="358"/>
      <c r="I40" s="359">
        <v>1.2</v>
      </c>
      <c r="J40" s="359"/>
      <c r="K40" s="39">
        <v>2.2999999999999998</v>
      </c>
      <c r="L40" s="48">
        <v>43</v>
      </c>
      <c r="M40" s="358">
        <v>0.153</v>
      </c>
      <c r="N40" s="358"/>
      <c r="O40" s="151" t="s">
        <v>1642</v>
      </c>
    </row>
    <row r="41" spans="1:16" ht="25" customHeight="1">
      <c r="A41" s="41" t="s">
        <v>1076</v>
      </c>
      <c r="B41" s="41">
        <v>150</v>
      </c>
      <c r="C41" s="360">
        <v>19</v>
      </c>
      <c r="D41" s="360"/>
      <c r="E41" s="360" t="s">
        <v>398</v>
      </c>
      <c r="F41" s="360"/>
      <c r="G41" s="360">
        <v>14.4</v>
      </c>
      <c r="H41" s="360"/>
      <c r="I41" s="361">
        <v>1.4</v>
      </c>
      <c r="J41" s="361"/>
      <c r="K41" s="41">
        <v>2.5</v>
      </c>
      <c r="L41" s="47">
        <v>47.6</v>
      </c>
      <c r="M41" s="360">
        <v>0.124</v>
      </c>
      <c r="N41" s="360"/>
      <c r="O41" s="150" t="s">
        <v>1710</v>
      </c>
    </row>
    <row r="42" spans="1:16" ht="25" customHeight="1">
      <c r="A42" s="39" t="s">
        <v>1076</v>
      </c>
      <c r="B42" s="39">
        <v>185</v>
      </c>
      <c r="C42" s="358">
        <v>37</v>
      </c>
      <c r="D42" s="358"/>
      <c r="E42" s="358" t="s">
        <v>398</v>
      </c>
      <c r="F42" s="358"/>
      <c r="G42" s="358">
        <v>16</v>
      </c>
      <c r="H42" s="358"/>
      <c r="I42" s="359">
        <v>1.6</v>
      </c>
      <c r="J42" s="359"/>
      <c r="K42" s="39">
        <v>2.7</v>
      </c>
      <c r="L42" s="48">
        <v>52.8</v>
      </c>
      <c r="M42" s="358">
        <v>9.9099999999999994E-2</v>
      </c>
      <c r="N42" s="358"/>
      <c r="O42" s="151" t="s">
        <v>1711</v>
      </c>
    </row>
    <row r="43" spans="1:16" ht="25" customHeight="1">
      <c r="A43" s="41" t="s">
        <v>1076</v>
      </c>
      <c r="B43" s="41">
        <v>240</v>
      </c>
      <c r="C43" s="360">
        <v>37</v>
      </c>
      <c r="D43" s="360"/>
      <c r="E43" s="360" t="s">
        <v>398</v>
      </c>
      <c r="F43" s="360"/>
      <c r="G43" s="360">
        <v>18.399999999999999</v>
      </c>
      <c r="H43" s="360"/>
      <c r="I43" s="361">
        <v>1.7</v>
      </c>
      <c r="J43" s="361"/>
      <c r="K43" s="41">
        <v>2.9</v>
      </c>
      <c r="L43" s="47">
        <v>59.3</v>
      </c>
      <c r="M43" s="360">
        <v>7.5399999999999995E-2</v>
      </c>
      <c r="N43" s="360"/>
      <c r="O43" s="150" t="s">
        <v>1712</v>
      </c>
    </row>
    <row r="44" spans="1:16" ht="25" customHeight="1">
      <c r="A44" s="39" t="s">
        <v>1076</v>
      </c>
      <c r="B44" s="39">
        <v>300</v>
      </c>
      <c r="C44" s="358">
        <v>37</v>
      </c>
      <c r="D44" s="358"/>
      <c r="E44" s="358" t="s">
        <v>398</v>
      </c>
      <c r="F44" s="358"/>
      <c r="G44" s="358">
        <v>20.6</v>
      </c>
      <c r="H44" s="358"/>
      <c r="I44" s="359">
        <v>1.8</v>
      </c>
      <c r="J44" s="359"/>
      <c r="K44" s="39">
        <v>3.1</v>
      </c>
      <c r="L44" s="48">
        <v>65.3</v>
      </c>
      <c r="M44" s="358">
        <v>6.0100000000000001E-2</v>
      </c>
      <c r="N44" s="358"/>
      <c r="O44" s="151" t="s">
        <v>1713</v>
      </c>
      <c r="P44" s="135" t="s">
        <v>1346</v>
      </c>
    </row>
    <row r="65" spans="1:15" ht="30" customHeight="1">
      <c r="A65" s="12"/>
      <c r="B65" s="13" t="s">
        <v>7</v>
      </c>
      <c r="C65" s="14"/>
      <c r="D65" s="14"/>
      <c r="E65" s="14"/>
      <c r="F65" s="14"/>
      <c r="G65" s="14"/>
      <c r="H65" s="14"/>
      <c r="I65" s="14"/>
      <c r="J65" s="14"/>
      <c r="K65" s="14"/>
      <c r="L65" s="14"/>
      <c r="M65" s="14"/>
      <c r="N65" s="14"/>
      <c r="O65" s="16">
        <v>81</v>
      </c>
    </row>
  </sheetData>
  <mergeCells count="96">
    <mergeCell ref="H1:N1"/>
    <mergeCell ref="A2:O2"/>
    <mergeCell ref="C26:F26"/>
    <mergeCell ref="C27:F27"/>
    <mergeCell ref="C28:D28"/>
    <mergeCell ref="E28:F28"/>
    <mergeCell ref="G28:H28"/>
    <mergeCell ref="I28:J28"/>
    <mergeCell ref="M28:N28"/>
    <mergeCell ref="K26:K27"/>
    <mergeCell ref="L26:L27"/>
    <mergeCell ref="O26:O27"/>
    <mergeCell ref="A26:B27"/>
    <mergeCell ref="G26:H27"/>
    <mergeCell ref="I26:J27"/>
    <mergeCell ref="M26:N27"/>
    <mergeCell ref="C29:D29"/>
    <mergeCell ref="E29:F29"/>
    <mergeCell ref="G29:H29"/>
    <mergeCell ref="I29:J29"/>
    <mergeCell ref="M29:N29"/>
    <mergeCell ref="C30:D30"/>
    <mergeCell ref="E30:F30"/>
    <mergeCell ref="G30:H30"/>
    <mergeCell ref="I30:J30"/>
    <mergeCell ref="M30:N30"/>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s>
  <hyperlinks>
    <hyperlink ref="B65" r:id="rId1" tooltip="http://www.Z43-cable.vn" xr:uid="{00000000-0004-0000-4D00-000000000000}"/>
  </hyperlinks>
  <pageMargins left="0.47222222222222199" right="0.47222222222222199" top="0.118055555555556" bottom="5.9027777777777797E-2" header="0" footer="0"/>
  <pageSetup paperSize="9" scale="65" orientation="portrait" r:id="rId2"/>
  <colBreaks count="1" manualBreakCount="1">
    <brk id="15" max="71" man="1"/>
  </colBreaks>
  <drawing r:id="rId3"/>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tabColor rgb="FFFF0000"/>
  </sheetPr>
  <dimension ref="A1:U58"/>
  <sheetViews>
    <sheetView topLeftCell="A41" zoomScale="85" zoomScaleNormal="85" zoomScaleSheetLayoutView="130" workbookViewId="0">
      <selection activeCell="A26" sqref="A26:O54"/>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1078</v>
      </c>
      <c r="B1" s="17"/>
      <c r="C1" s="17"/>
      <c r="D1" s="17"/>
      <c r="E1" s="17"/>
      <c r="F1" s="17"/>
      <c r="H1" s="179" t="s">
        <v>1</v>
      </c>
      <c r="I1" s="179"/>
      <c r="J1" s="179"/>
      <c r="K1" s="179"/>
      <c r="L1" s="179"/>
      <c r="M1" s="179"/>
      <c r="N1" s="179"/>
    </row>
    <row r="2" spans="1:15" s="1" customFormat="1" ht="45" customHeight="1">
      <c r="A2" s="364" t="s">
        <v>1079</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1080</v>
      </c>
      <c r="B4" s="31"/>
      <c r="C4" s="31"/>
      <c r="D4" s="31"/>
      <c r="E4" s="31"/>
      <c r="F4" s="31"/>
      <c r="G4" s="32"/>
      <c r="H4" s="32"/>
      <c r="I4" s="32"/>
      <c r="J4" s="32"/>
      <c r="K4" s="32"/>
      <c r="L4" s="32"/>
      <c r="M4" s="32"/>
      <c r="N4" s="32"/>
      <c r="O4" s="32"/>
    </row>
    <row r="5" spans="1:15">
      <c r="A5" s="22"/>
      <c r="B5" s="22"/>
      <c r="C5" s="22"/>
      <c r="D5" s="22"/>
      <c r="E5" s="22"/>
      <c r="F5" s="22"/>
    </row>
    <row r="6" spans="1:15" ht="15">
      <c r="A6" s="4" t="s">
        <v>1051</v>
      </c>
      <c r="B6" s="33"/>
      <c r="C6" s="33"/>
      <c r="D6" s="33"/>
      <c r="E6" s="33"/>
      <c r="F6" s="33"/>
    </row>
    <row r="7" spans="1:15">
      <c r="A7" s="2" t="s">
        <v>233</v>
      </c>
      <c r="B7" s="34"/>
      <c r="C7" s="34"/>
      <c r="D7" s="34"/>
      <c r="E7" s="34"/>
      <c r="F7" s="34"/>
    </row>
    <row r="8" spans="1:15">
      <c r="A8" s="2" t="s">
        <v>1052</v>
      </c>
      <c r="B8" s="34"/>
      <c r="C8" s="34"/>
      <c r="D8" s="34"/>
      <c r="E8" s="34"/>
      <c r="F8" s="34"/>
    </row>
    <row r="9" spans="1:15">
      <c r="A9" s="2" t="s">
        <v>1063</v>
      </c>
      <c r="B9" s="34"/>
      <c r="C9" s="34"/>
      <c r="D9" s="34"/>
      <c r="E9" s="34"/>
      <c r="F9" s="34"/>
    </row>
    <row r="10" spans="1:15">
      <c r="A10" s="2" t="s">
        <v>1064</v>
      </c>
      <c r="B10" s="34"/>
      <c r="C10" s="34"/>
      <c r="D10" s="34"/>
      <c r="E10" s="34"/>
      <c r="F10" s="34"/>
    </row>
    <row r="12" spans="1:15" s="1" customFormat="1" ht="15.5">
      <c r="A12" s="4" t="s">
        <v>174</v>
      </c>
      <c r="B12" s="4"/>
      <c r="C12" s="4"/>
      <c r="D12" s="4"/>
      <c r="E12" s="4"/>
      <c r="F12" s="4"/>
    </row>
    <row r="13" spans="1:15">
      <c r="A13" s="2" t="s">
        <v>175</v>
      </c>
      <c r="B13" s="34"/>
      <c r="C13" s="34"/>
      <c r="D13" s="34"/>
      <c r="E13" s="34"/>
      <c r="F13" s="34"/>
      <c r="G13" s="35"/>
      <c r="H13" s="35"/>
      <c r="I13" s="35"/>
      <c r="J13" s="35"/>
      <c r="K13" s="35"/>
      <c r="L13" s="35"/>
    </row>
    <row r="14" spans="1:15">
      <c r="A14" s="2" t="s">
        <v>1044</v>
      </c>
      <c r="B14" s="34"/>
      <c r="C14" s="34"/>
      <c r="D14" s="34"/>
      <c r="E14" s="34"/>
      <c r="F14" s="34"/>
      <c r="G14" s="35"/>
      <c r="H14" s="35"/>
      <c r="I14" s="35"/>
      <c r="J14" s="35"/>
      <c r="K14" s="35"/>
      <c r="L14" s="35"/>
    </row>
    <row r="16" spans="1:15" ht="15">
      <c r="A16" s="4" t="s">
        <v>176</v>
      </c>
      <c r="B16" s="33"/>
      <c r="C16" s="33"/>
      <c r="D16" s="33"/>
      <c r="E16" s="33"/>
      <c r="F16" s="33"/>
    </row>
    <row r="17" spans="1:21">
      <c r="A17" s="36" t="s">
        <v>265</v>
      </c>
      <c r="B17" s="37"/>
      <c r="C17" s="37"/>
      <c r="D17" s="37"/>
      <c r="E17" s="37"/>
      <c r="F17" s="37"/>
    </row>
    <row r="18" spans="1:21">
      <c r="A18" s="36" t="s">
        <v>1046</v>
      </c>
      <c r="B18" s="37"/>
      <c r="C18" s="37"/>
      <c r="D18" s="37"/>
      <c r="E18" s="37"/>
      <c r="F18" s="37"/>
    </row>
    <row r="19" spans="1:21">
      <c r="A19" s="36" t="s">
        <v>1054</v>
      </c>
      <c r="B19" s="37"/>
      <c r="C19" s="37"/>
      <c r="D19" s="37"/>
      <c r="E19" s="37"/>
      <c r="F19" s="37"/>
    </row>
    <row r="20" spans="1:21">
      <c r="A20" s="36" t="s">
        <v>1055</v>
      </c>
      <c r="B20" s="37"/>
      <c r="C20" s="37"/>
      <c r="D20" s="37"/>
      <c r="E20" s="37"/>
      <c r="F20" s="37"/>
    </row>
    <row r="21" spans="1:21">
      <c r="A21" s="2" t="s">
        <v>1056</v>
      </c>
    </row>
    <row r="22" spans="1:21">
      <c r="A22" s="2" t="s">
        <v>1057</v>
      </c>
    </row>
    <row r="24" spans="1:21" ht="15">
      <c r="A24" s="4" t="s">
        <v>182</v>
      </c>
      <c r="B24" s="33"/>
      <c r="C24" s="33"/>
      <c r="D24" s="33"/>
      <c r="E24" s="33"/>
      <c r="F24" s="33"/>
    </row>
    <row r="25" spans="1:21">
      <c r="Q25" s="2">
        <v>3</v>
      </c>
      <c r="R25" s="2">
        <v>1</v>
      </c>
      <c r="S25" s="2">
        <v>2.42</v>
      </c>
    </row>
    <row r="26" spans="1:21" ht="42" customHeight="1">
      <c r="A26" s="193" t="s">
        <v>183</v>
      </c>
      <c r="B26" s="193"/>
      <c r="C26" s="193" t="s">
        <v>184</v>
      </c>
      <c r="D26" s="193"/>
      <c r="E26" s="193"/>
      <c r="F26" s="193"/>
      <c r="G26" s="193" t="s">
        <v>186</v>
      </c>
      <c r="H26" s="193"/>
      <c r="I26" s="193" t="s">
        <v>187</v>
      </c>
      <c r="J26" s="193"/>
      <c r="K26" s="193" t="s">
        <v>188</v>
      </c>
      <c r="L26" s="193" t="s">
        <v>189</v>
      </c>
      <c r="M26" s="193" t="s">
        <v>1081</v>
      </c>
      <c r="N26" s="193"/>
      <c r="O26" s="193" t="s">
        <v>191</v>
      </c>
    </row>
    <row r="27" spans="1:21" ht="30" customHeight="1">
      <c r="A27" s="193"/>
      <c r="B27" s="193"/>
      <c r="C27" s="193" t="s">
        <v>530</v>
      </c>
      <c r="D27" s="193"/>
      <c r="E27" s="193" t="s">
        <v>531</v>
      </c>
      <c r="F27" s="193"/>
      <c r="G27" s="38" t="s">
        <v>532</v>
      </c>
      <c r="H27" s="38" t="s">
        <v>533</v>
      </c>
      <c r="I27" s="38" t="s">
        <v>532</v>
      </c>
      <c r="J27" s="38" t="s">
        <v>533</v>
      </c>
      <c r="K27" s="193"/>
      <c r="L27" s="193"/>
      <c r="M27" s="38" t="s">
        <v>532</v>
      </c>
      <c r="N27" s="38" t="s">
        <v>533</v>
      </c>
      <c r="O27" s="193"/>
    </row>
    <row r="28" spans="1:21" ht="25" customHeight="1">
      <c r="A28" s="193"/>
      <c r="B28" s="193"/>
      <c r="C28" s="38" t="s">
        <v>194</v>
      </c>
      <c r="D28" s="38" t="s">
        <v>196</v>
      </c>
      <c r="E28" s="38" t="s">
        <v>194</v>
      </c>
      <c r="F28" s="38" t="s">
        <v>196</v>
      </c>
      <c r="G28" s="193" t="s">
        <v>196</v>
      </c>
      <c r="H28" s="193"/>
      <c r="I28" s="193" t="s">
        <v>196</v>
      </c>
      <c r="J28" s="193"/>
      <c r="K28" s="38" t="s">
        <v>196</v>
      </c>
      <c r="L28" s="38" t="s">
        <v>196</v>
      </c>
      <c r="M28" s="193" t="s">
        <v>197</v>
      </c>
      <c r="N28" s="193"/>
      <c r="O28" s="38" t="s">
        <v>198</v>
      </c>
      <c r="Q28" s="138" t="s">
        <v>1298</v>
      </c>
      <c r="R28" s="138" t="s">
        <v>1299</v>
      </c>
      <c r="S28" s="138" t="s">
        <v>1290</v>
      </c>
      <c r="T28" s="138" t="s">
        <v>1300</v>
      </c>
      <c r="U28" s="135" t="s">
        <v>1291</v>
      </c>
    </row>
    <row r="29" spans="1:21" ht="25" customHeight="1">
      <c r="A29" s="39" t="s">
        <v>1082</v>
      </c>
      <c r="B29" s="40" t="s">
        <v>1083</v>
      </c>
      <c r="C29" s="39">
        <v>7</v>
      </c>
      <c r="D29" s="39">
        <v>0.67</v>
      </c>
      <c r="E29" s="39">
        <v>7</v>
      </c>
      <c r="F29" s="39">
        <v>0.52</v>
      </c>
      <c r="G29" s="39">
        <v>2.0099999999999998</v>
      </c>
      <c r="H29" s="39">
        <v>1.56</v>
      </c>
      <c r="I29" s="39">
        <v>0.7</v>
      </c>
      <c r="J29" s="39">
        <v>0.7</v>
      </c>
      <c r="K29" s="39">
        <v>1.8</v>
      </c>
      <c r="L29" s="39">
        <v>12.4</v>
      </c>
      <c r="M29" s="39">
        <v>7.41</v>
      </c>
      <c r="N29" s="39">
        <v>12.1</v>
      </c>
      <c r="O29" s="43">
        <v>208</v>
      </c>
      <c r="Q29" s="2">
        <f>G29+(I29+0.1)*2</f>
        <v>3.6099999999999994</v>
      </c>
      <c r="R29" s="2">
        <f>H29+(J29+0.1)*2</f>
        <v>3.16</v>
      </c>
      <c r="S29" s="130">
        <f>$S$25*($Q$25*Q29+$R$25*R29)/4+0.4*2</f>
        <v>9.2639499999999995</v>
      </c>
      <c r="T29" s="130">
        <f>S29*0.035+1</f>
        <v>1.3242382500000001</v>
      </c>
      <c r="U29" s="130">
        <f>S29+T29*2</f>
        <v>11.912426499999999</v>
      </c>
    </row>
    <row r="30" spans="1:21" ht="25" customHeight="1">
      <c r="A30" s="41" t="s">
        <v>1082</v>
      </c>
      <c r="B30" s="42" t="s">
        <v>1084</v>
      </c>
      <c r="C30" s="41">
        <v>7</v>
      </c>
      <c r="D30" s="41">
        <v>0.85</v>
      </c>
      <c r="E30" s="41">
        <v>7</v>
      </c>
      <c r="F30" s="41">
        <v>0.67</v>
      </c>
      <c r="G30" s="41">
        <v>2.5499999999999998</v>
      </c>
      <c r="H30" s="41">
        <v>2.0099999999999998</v>
      </c>
      <c r="I30" s="41">
        <v>0.7</v>
      </c>
      <c r="J30" s="41">
        <v>0.7</v>
      </c>
      <c r="K30" s="41">
        <v>1.8</v>
      </c>
      <c r="L30" s="41">
        <v>13.6</v>
      </c>
      <c r="M30" s="41">
        <v>4.6100000000000003</v>
      </c>
      <c r="N30" s="41">
        <v>7.41</v>
      </c>
      <c r="O30" s="44" t="s">
        <v>1085</v>
      </c>
      <c r="Q30" s="2">
        <f t="shared" ref="Q30:Q41" si="0">G30+(I30+0.1)*2</f>
        <v>4.1499999999999995</v>
      </c>
      <c r="R30" s="2">
        <f t="shared" ref="R30:R41" si="1">H30+(J30+0.1)*2</f>
        <v>3.6099999999999994</v>
      </c>
      <c r="S30" s="130">
        <f t="shared" ref="S30:S33" si="2">$S$25*($Q$25*Q30+$R$25*R30)/4+0.4*2</f>
        <v>10.516299999999999</v>
      </c>
      <c r="T30" s="130">
        <f t="shared" ref="T30:T41" si="3">S30*0.035+1</f>
        <v>1.3680705</v>
      </c>
      <c r="U30" s="130">
        <f t="shared" ref="U30:U41" si="4">S30+T30*2</f>
        <v>13.252440999999999</v>
      </c>
    </row>
    <row r="31" spans="1:21" ht="25" customHeight="1">
      <c r="A31" s="39" t="s">
        <v>1082</v>
      </c>
      <c r="B31" s="40" t="s">
        <v>1086</v>
      </c>
      <c r="C31" s="39">
        <v>7</v>
      </c>
      <c r="D31" s="39">
        <v>1.04</v>
      </c>
      <c r="E31" s="39">
        <v>7</v>
      </c>
      <c r="F31" s="39">
        <v>0.85</v>
      </c>
      <c r="G31" s="39">
        <v>3.12</v>
      </c>
      <c r="H31" s="39">
        <v>2.5499999999999998</v>
      </c>
      <c r="I31" s="39">
        <v>0.7</v>
      </c>
      <c r="J31" s="39">
        <v>0.7</v>
      </c>
      <c r="K31" s="39">
        <v>1.8</v>
      </c>
      <c r="L31" s="139">
        <v>15</v>
      </c>
      <c r="M31" s="39">
        <v>3.08</v>
      </c>
      <c r="N31" s="39">
        <v>4.6100000000000003</v>
      </c>
      <c r="O31" s="43" t="s">
        <v>1087</v>
      </c>
      <c r="Q31" s="2">
        <f t="shared" si="0"/>
        <v>4.72</v>
      </c>
      <c r="R31" s="2">
        <f t="shared" si="1"/>
        <v>4.1499999999999995</v>
      </c>
      <c r="S31" s="130">
        <f t="shared" si="2"/>
        <v>11.877549999999999</v>
      </c>
      <c r="T31" s="130">
        <f t="shared" si="3"/>
        <v>1.41571425</v>
      </c>
      <c r="U31" s="130">
        <f t="shared" si="4"/>
        <v>14.708978499999999</v>
      </c>
    </row>
    <row r="32" spans="1:21" ht="25" customHeight="1">
      <c r="A32" s="41" t="s">
        <v>1082</v>
      </c>
      <c r="B32" s="42" t="s">
        <v>1088</v>
      </c>
      <c r="C32" s="41">
        <v>7</v>
      </c>
      <c r="D32" s="41">
        <v>1.35</v>
      </c>
      <c r="E32" s="41">
        <v>7</v>
      </c>
      <c r="F32" s="41">
        <v>1.04</v>
      </c>
      <c r="G32" s="41">
        <v>3.78</v>
      </c>
      <c r="H32" s="41">
        <v>3.12</v>
      </c>
      <c r="I32" s="41">
        <v>0.7</v>
      </c>
      <c r="J32" s="41">
        <v>0.7</v>
      </c>
      <c r="K32" s="41">
        <v>1.8</v>
      </c>
      <c r="L32" s="41">
        <v>16.5</v>
      </c>
      <c r="M32" s="41">
        <v>1.83</v>
      </c>
      <c r="N32" s="41">
        <v>3.08</v>
      </c>
      <c r="O32" s="44" t="s">
        <v>1089</v>
      </c>
      <c r="Q32" s="2">
        <f t="shared" si="0"/>
        <v>5.38</v>
      </c>
      <c r="R32" s="2">
        <f t="shared" si="1"/>
        <v>4.72</v>
      </c>
      <c r="S32" s="130">
        <f t="shared" si="2"/>
        <v>13.420299999999999</v>
      </c>
      <c r="T32" s="130">
        <f t="shared" si="3"/>
        <v>1.4697105000000001</v>
      </c>
      <c r="U32" s="130">
        <f t="shared" si="4"/>
        <v>16.359721</v>
      </c>
    </row>
    <row r="33" spans="1:21" ht="25" customHeight="1">
      <c r="A33" s="39" t="s">
        <v>1082</v>
      </c>
      <c r="B33" s="40" t="s">
        <v>641</v>
      </c>
      <c r="C33" s="39">
        <v>7</v>
      </c>
      <c r="D33" s="39" t="s">
        <v>398</v>
      </c>
      <c r="E33" s="39">
        <v>7</v>
      </c>
      <c r="F33" s="39">
        <v>1.35</v>
      </c>
      <c r="G33" s="39">
        <v>4.7</v>
      </c>
      <c r="H33" s="39">
        <f>F33*3</f>
        <v>4.0500000000000007</v>
      </c>
      <c r="I33" s="39">
        <v>0.7</v>
      </c>
      <c r="J33" s="39">
        <v>0.7</v>
      </c>
      <c r="K33" s="39">
        <v>1.8</v>
      </c>
      <c r="L33" s="39">
        <v>18.600000000000001</v>
      </c>
      <c r="M33" s="39">
        <v>1.1499999999999999</v>
      </c>
      <c r="N33" s="39">
        <v>1.83</v>
      </c>
      <c r="O33" s="43">
        <v>778</v>
      </c>
      <c r="Q33" s="2">
        <f t="shared" si="0"/>
        <v>6.3</v>
      </c>
      <c r="R33" s="2">
        <f t="shared" si="1"/>
        <v>5.65</v>
      </c>
      <c r="S33" s="130">
        <f t="shared" si="2"/>
        <v>15.652749999999999</v>
      </c>
      <c r="T33" s="130">
        <f t="shared" si="3"/>
        <v>1.5478462500000001</v>
      </c>
      <c r="U33" s="130">
        <f t="shared" si="4"/>
        <v>18.748442499999999</v>
      </c>
    </row>
    <row r="34" spans="1:21" ht="25" customHeight="1">
      <c r="A34" s="41" t="s">
        <v>1082</v>
      </c>
      <c r="B34" s="42" t="s">
        <v>1090</v>
      </c>
      <c r="C34" s="41">
        <v>7</v>
      </c>
      <c r="D34" s="41" t="s">
        <v>398</v>
      </c>
      <c r="E34" s="41">
        <v>7</v>
      </c>
      <c r="F34" s="41">
        <v>1.35</v>
      </c>
      <c r="G34" s="41">
        <v>6</v>
      </c>
      <c r="H34" s="41">
        <f>H33</f>
        <v>4.0500000000000007</v>
      </c>
      <c r="I34" s="41">
        <v>0.9</v>
      </c>
      <c r="J34" s="41">
        <v>0.7</v>
      </c>
      <c r="K34" s="41">
        <v>1.8</v>
      </c>
      <c r="L34" s="140">
        <v>22</v>
      </c>
      <c r="M34" s="41">
        <v>0.72699999999999998</v>
      </c>
      <c r="N34" s="41">
        <v>1.83</v>
      </c>
      <c r="O34" s="44" t="s">
        <v>1091</v>
      </c>
      <c r="Q34" s="2">
        <f t="shared" si="0"/>
        <v>8</v>
      </c>
      <c r="R34" s="2">
        <f t="shared" si="1"/>
        <v>5.65</v>
      </c>
      <c r="S34" s="130">
        <f>$S$25*($Q$25*Q34+$R$25*R34)/4+0.5*2</f>
        <v>18.93825</v>
      </c>
      <c r="T34" s="130">
        <f t="shared" si="3"/>
        <v>1.6628387500000001</v>
      </c>
      <c r="U34" s="130">
        <f t="shared" si="4"/>
        <v>22.263927500000001</v>
      </c>
    </row>
    <row r="35" spans="1:21" ht="25" customHeight="1">
      <c r="A35" s="39" t="s">
        <v>1082</v>
      </c>
      <c r="B35" s="40" t="s">
        <v>540</v>
      </c>
      <c r="C35" s="39">
        <v>7</v>
      </c>
      <c r="D35" s="39" t="s">
        <v>398</v>
      </c>
      <c r="E35" s="39">
        <v>7</v>
      </c>
      <c r="F35" s="39" t="s">
        <v>398</v>
      </c>
      <c r="G35" s="39">
        <v>6</v>
      </c>
      <c r="H35" s="39">
        <v>4.7</v>
      </c>
      <c r="I35" s="39">
        <v>0.9</v>
      </c>
      <c r="J35" s="39">
        <v>0.7</v>
      </c>
      <c r="K35" s="39">
        <v>1.8</v>
      </c>
      <c r="L35" s="39">
        <v>22.5</v>
      </c>
      <c r="M35" s="39">
        <v>0.72699999999999998</v>
      </c>
      <c r="N35" s="39">
        <v>1.1499999999999999</v>
      </c>
      <c r="O35" s="43" t="s">
        <v>1092</v>
      </c>
      <c r="Q35" s="2">
        <f t="shared" si="0"/>
        <v>8</v>
      </c>
      <c r="R35" s="2">
        <f t="shared" si="1"/>
        <v>6.3</v>
      </c>
      <c r="S35" s="130">
        <f>$S$25*($Q$25*Q35+$R$25*R35)/4+0.5*2</f>
        <v>19.331499999999998</v>
      </c>
      <c r="T35" s="130">
        <f t="shared" si="3"/>
        <v>1.6766025</v>
      </c>
      <c r="U35" s="130">
        <f t="shared" si="4"/>
        <v>22.684704999999997</v>
      </c>
    </row>
    <row r="36" spans="1:21" ht="25" customHeight="1">
      <c r="A36" s="41" t="s">
        <v>1082</v>
      </c>
      <c r="B36" s="42" t="s">
        <v>541</v>
      </c>
      <c r="C36" s="41">
        <v>7</v>
      </c>
      <c r="D36" s="41" t="s">
        <v>398</v>
      </c>
      <c r="E36" s="41">
        <v>7</v>
      </c>
      <c r="F36" s="41" t="s">
        <v>398</v>
      </c>
      <c r="G36" s="41">
        <v>7</v>
      </c>
      <c r="H36" s="41">
        <v>4.7</v>
      </c>
      <c r="I36" s="45">
        <v>0.9</v>
      </c>
      <c r="J36" s="41">
        <v>0.7</v>
      </c>
      <c r="K36" s="41">
        <v>1.8</v>
      </c>
      <c r="L36" s="45">
        <v>24.2</v>
      </c>
      <c r="M36" s="41">
        <v>0.52400000000000002</v>
      </c>
      <c r="N36" s="41">
        <v>1.1499999999999999</v>
      </c>
      <c r="O36" s="44" t="s">
        <v>451</v>
      </c>
      <c r="Q36" s="2">
        <f t="shared" si="0"/>
        <v>9</v>
      </c>
      <c r="R36" s="2">
        <f t="shared" si="1"/>
        <v>6.3</v>
      </c>
      <c r="S36" s="130">
        <f>$S$25*($Q$25*Q36+$R$25*R36)/4+0.5*2</f>
        <v>21.146499999999996</v>
      </c>
      <c r="T36" s="130">
        <f t="shared" si="3"/>
        <v>1.7401274999999998</v>
      </c>
      <c r="U36" s="130">
        <f t="shared" si="4"/>
        <v>24.626754999999996</v>
      </c>
    </row>
    <row r="37" spans="1:21" ht="25" customHeight="1">
      <c r="A37" s="39" t="s">
        <v>1082</v>
      </c>
      <c r="B37" s="40" t="s">
        <v>542</v>
      </c>
      <c r="C37" s="39">
        <v>7</v>
      </c>
      <c r="D37" s="39" t="s">
        <v>398</v>
      </c>
      <c r="E37" s="39">
        <v>7</v>
      </c>
      <c r="F37" s="39" t="s">
        <v>398</v>
      </c>
      <c r="G37" s="39">
        <v>7</v>
      </c>
      <c r="H37" s="39">
        <v>6</v>
      </c>
      <c r="I37" s="46">
        <v>0.9</v>
      </c>
      <c r="J37" s="39">
        <v>0.9</v>
      </c>
      <c r="K37" s="39">
        <v>1.8</v>
      </c>
      <c r="L37" s="39">
        <v>25.3</v>
      </c>
      <c r="M37" s="39">
        <v>0.52400000000000002</v>
      </c>
      <c r="N37" s="39">
        <v>0.72699999999999998</v>
      </c>
      <c r="O37" s="43" t="s">
        <v>1093</v>
      </c>
      <c r="Q37" s="2">
        <f t="shared" si="0"/>
        <v>9</v>
      </c>
      <c r="R37" s="2">
        <f t="shared" si="1"/>
        <v>8</v>
      </c>
      <c r="S37" s="130">
        <f>$S$25*($Q$25*Q37+$R$25*R37)/4+0.5*2</f>
        <v>22.175000000000001</v>
      </c>
      <c r="T37" s="130">
        <f t="shared" si="3"/>
        <v>1.776125</v>
      </c>
      <c r="U37" s="130">
        <f t="shared" si="4"/>
        <v>25.727250000000002</v>
      </c>
    </row>
    <row r="38" spans="1:21" ht="25" customHeight="1">
      <c r="A38" s="41" t="s">
        <v>1082</v>
      </c>
      <c r="B38" s="42" t="s">
        <v>543</v>
      </c>
      <c r="C38" s="41">
        <v>7</v>
      </c>
      <c r="D38" s="41" t="s">
        <v>398</v>
      </c>
      <c r="E38" s="41">
        <v>7</v>
      </c>
      <c r="F38" s="41" t="s">
        <v>398</v>
      </c>
      <c r="G38" s="41">
        <v>8.1999999999999993</v>
      </c>
      <c r="H38" s="41">
        <f>H37</f>
        <v>6</v>
      </c>
      <c r="I38" s="45">
        <v>1</v>
      </c>
      <c r="J38" s="41">
        <v>0.9</v>
      </c>
      <c r="K38" s="45">
        <v>1.8</v>
      </c>
      <c r="L38" s="41">
        <v>27.6</v>
      </c>
      <c r="M38" s="41">
        <v>0.38700000000000001</v>
      </c>
      <c r="N38" s="41">
        <v>0.72699999999999998</v>
      </c>
      <c r="O38" s="44" t="s">
        <v>1094</v>
      </c>
      <c r="Q38" s="2">
        <f t="shared" si="0"/>
        <v>10.399999999999999</v>
      </c>
      <c r="R38" s="2">
        <f t="shared" si="1"/>
        <v>8</v>
      </c>
      <c r="S38" s="130">
        <f>$S$25*($Q$25*Q38+$R$25*R38)/4+0.6*2</f>
        <v>24.915999999999997</v>
      </c>
      <c r="T38" s="130">
        <f t="shared" si="3"/>
        <v>1.8720599999999998</v>
      </c>
      <c r="U38" s="130">
        <f t="shared" si="4"/>
        <v>28.660119999999996</v>
      </c>
    </row>
    <row r="39" spans="1:21" ht="25" customHeight="1">
      <c r="A39" s="39" t="s">
        <v>1082</v>
      </c>
      <c r="B39" s="40" t="s">
        <v>544</v>
      </c>
      <c r="C39" s="39">
        <v>7</v>
      </c>
      <c r="D39" s="39" t="s">
        <v>398</v>
      </c>
      <c r="E39" s="39">
        <v>7</v>
      </c>
      <c r="F39" s="39" t="s">
        <v>398</v>
      </c>
      <c r="G39" s="39">
        <v>8.1999999999999993</v>
      </c>
      <c r="H39" s="39">
        <v>7</v>
      </c>
      <c r="I39" s="46">
        <v>1</v>
      </c>
      <c r="J39" s="46">
        <v>0.9</v>
      </c>
      <c r="K39" s="46">
        <v>1.9</v>
      </c>
      <c r="L39" s="39">
        <v>28.2</v>
      </c>
      <c r="M39" s="39">
        <v>0.38700000000000001</v>
      </c>
      <c r="N39" s="39">
        <v>0.52400000000000002</v>
      </c>
      <c r="O39" s="43" t="s">
        <v>1095</v>
      </c>
      <c r="Q39" s="2">
        <f t="shared" si="0"/>
        <v>10.399999999999999</v>
      </c>
      <c r="R39" s="2">
        <f t="shared" si="1"/>
        <v>9</v>
      </c>
      <c r="S39" s="130">
        <f>$S$25*($Q$25*Q39+$R$25*R39)/4+1*2</f>
        <v>26.320999999999998</v>
      </c>
      <c r="T39" s="130">
        <f t="shared" si="3"/>
        <v>1.921235</v>
      </c>
      <c r="U39" s="130">
        <f t="shared" si="4"/>
        <v>30.163469999999997</v>
      </c>
    </row>
    <row r="40" spans="1:21" ht="25" customHeight="1">
      <c r="A40" s="41" t="s">
        <v>1082</v>
      </c>
      <c r="B40" s="42" t="s">
        <v>545</v>
      </c>
      <c r="C40" s="41">
        <v>7</v>
      </c>
      <c r="D40" s="41" t="s">
        <v>398</v>
      </c>
      <c r="E40" s="41">
        <v>7</v>
      </c>
      <c r="F40" s="41" t="s">
        <v>398</v>
      </c>
      <c r="G40" s="41">
        <v>10</v>
      </c>
      <c r="H40" s="41">
        <v>7</v>
      </c>
      <c r="I40" s="41">
        <v>1.1000000000000001</v>
      </c>
      <c r="J40" s="45">
        <v>0.9</v>
      </c>
      <c r="K40" s="41">
        <v>2</v>
      </c>
      <c r="L40" s="41">
        <v>32.5</v>
      </c>
      <c r="M40" s="41">
        <v>0.26800000000000002</v>
      </c>
      <c r="N40" s="41">
        <v>0.52400000000000002</v>
      </c>
      <c r="O40" s="44" t="s">
        <v>1096</v>
      </c>
      <c r="Q40" s="2">
        <f t="shared" si="0"/>
        <v>12.4</v>
      </c>
      <c r="R40" s="2">
        <f t="shared" si="1"/>
        <v>9</v>
      </c>
      <c r="S40" s="130">
        <f>$S$25*($Q$25*Q40+$R$25*R40)/4+1*2</f>
        <v>29.951000000000001</v>
      </c>
      <c r="T40" s="130">
        <f t="shared" si="3"/>
        <v>2.0482849999999999</v>
      </c>
      <c r="U40" s="130">
        <f t="shared" si="4"/>
        <v>34.04757</v>
      </c>
    </row>
    <row r="41" spans="1:21" ht="25" customHeight="1">
      <c r="A41" s="39" t="s">
        <v>1082</v>
      </c>
      <c r="B41" s="40" t="s">
        <v>546</v>
      </c>
      <c r="C41" s="39">
        <v>7</v>
      </c>
      <c r="D41" s="39" t="s">
        <v>398</v>
      </c>
      <c r="E41" s="39">
        <v>7</v>
      </c>
      <c r="F41" s="39" t="s">
        <v>398</v>
      </c>
      <c r="G41" s="39">
        <v>1</v>
      </c>
      <c r="H41" s="39">
        <v>8.1999999999999993</v>
      </c>
      <c r="I41" s="39">
        <v>1.1000000000000001</v>
      </c>
      <c r="J41" s="46">
        <v>1</v>
      </c>
      <c r="K41" s="39">
        <v>2</v>
      </c>
      <c r="L41" s="39">
        <v>33.299999999999997</v>
      </c>
      <c r="M41" s="39">
        <v>0.26800000000000002</v>
      </c>
      <c r="N41" s="39">
        <v>0.38700000000000001</v>
      </c>
      <c r="O41" s="43" t="s">
        <v>1097</v>
      </c>
      <c r="Q41" s="2">
        <f t="shared" si="0"/>
        <v>3.4000000000000004</v>
      </c>
      <c r="R41" s="2">
        <f t="shared" si="1"/>
        <v>10.399999999999999</v>
      </c>
      <c r="S41" s="130">
        <f>$S$25*($Q$25*Q41+$R$25*R41)/4+1*2</f>
        <v>14.463000000000001</v>
      </c>
      <c r="T41" s="130">
        <f t="shared" si="3"/>
        <v>1.506205</v>
      </c>
      <c r="U41" s="130">
        <f t="shared" si="4"/>
        <v>17.47541</v>
      </c>
    </row>
    <row r="42" spans="1:21" ht="25" customHeight="1">
      <c r="A42" s="41" t="s">
        <v>1082</v>
      </c>
      <c r="B42" s="42" t="s">
        <v>547</v>
      </c>
      <c r="C42" s="41">
        <v>19</v>
      </c>
      <c r="D42" s="41" t="s">
        <v>398</v>
      </c>
      <c r="E42" s="41">
        <v>7</v>
      </c>
      <c r="F42" s="41" t="s">
        <v>398</v>
      </c>
      <c r="G42" s="41">
        <v>11.6</v>
      </c>
      <c r="H42" s="41">
        <f>H41</f>
        <v>8.1999999999999993</v>
      </c>
      <c r="I42" s="41">
        <v>1.1000000000000001</v>
      </c>
      <c r="J42" s="45">
        <v>1</v>
      </c>
      <c r="K42" s="41">
        <v>2.1</v>
      </c>
      <c r="L42" s="45">
        <v>36.4</v>
      </c>
      <c r="M42" s="41">
        <v>0.193</v>
      </c>
      <c r="N42" s="41">
        <v>0.38700000000000001</v>
      </c>
      <c r="O42" s="44" t="s">
        <v>1098</v>
      </c>
      <c r="Q42" s="2">
        <f t="shared" ref="Q42:R46" si="5">G42+(I42+0.1)*2</f>
        <v>14</v>
      </c>
      <c r="R42" s="2">
        <f t="shared" si="5"/>
        <v>10.399999999999999</v>
      </c>
      <c r="S42" s="130">
        <f>$S$25*($Q$25*Q42+$R$25*R42)/4+1*2</f>
        <v>33.701999999999998</v>
      </c>
      <c r="T42" s="130">
        <f t="shared" ref="T42:T54" si="6">S42*0.035+1</f>
        <v>2.17957</v>
      </c>
      <c r="U42" s="130">
        <f t="shared" ref="U42:U54" si="7">S42+T42*2</f>
        <v>38.061139999999995</v>
      </c>
    </row>
    <row r="43" spans="1:21" ht="25" customHeight="1">
      <c r="A43" s="39" t="s">
        <v>1082</v>
      </c>
      <c r="B43" s="40" t="s">
        <v>1099</v>
      </c>
      <c r="C43" s="39">
        <v>19</v>
      </c>
      <c r="D43" s="39" t="s">
        <v>398</v>
      </c>
      <c r="E43" s="39">
        <v>7</v>
      </c>
      <c r="F43" s="39" t="s">
        <v>398</v>
      </c>
      <c r="G43" s="39">
        <f>G42</f>
        <v>11.6</v>
      </c>
      <c r="H43" s="39">
        <v>10</v>
      </c>
      <c r="I43" s="39">
        <v>1.1000000000000001</v>
      </c>
      <c r="J43" s="39">
        <v>1.1000000000000001</v>
      </c>
      <c r="K43" s="39">
        <v>2.2000000000000002</v>
      </c>
      <c r="L43" s="39">
        <v>37.799999999999997</v>
      </c>
      <c r="M43" s="39">
        <v>0.193</v>
      </c>
      <c r="N43" s="39">
        <v>0.26800000000000002</v>
      </c>
      <c r="O43" s="43" t="s">
        <v>1100</v>
      </c>
      <c r="Q43" s="2">
        <f t="shared" si="5"/>
        <v>14</v>
      </c>
      <c r="R43" s="2">
        <f t="shared" si="5"/>
        <v>12.4</v>
      </c>
      <c r="S43" s="130">
        <f t="shared" ref="S43:S54" si="8">$S$25*($Q$25*Q43+$R$25*R43)/4+1*2</f>
        <v>34.911999999999999</v>
      </c>
      <c r="T43" s="130">
        <f t="shared" si="6"/>
        <v>2.2219199999999999</v>
      </c>
      <c r="U43" s="130">
        <f t="shared" si="7"/>
        <v>39.355840000000001</v>
      </c>
    </row>
    <row r="44" spans="1:21" ht="25" customHeight="1">
      <c r="A44" s="41" t="s">
        <v>1082</v>
      </c>
      <c r="B44" s="42" t="s">
        <v>548</v>
      </c>
      <c r="C44" s="41">
        <v>19</v>
      </c>
      <c r="D44" s="41" t="s">
        <v>398</v>
      </c>
      <c r="E44" s="41">
        <v>7</v>
      </c>
      <c r="F44" s="41" t="s">
        <v>398</v>
      </c>
      <c r="G44" s="41">
        <v>13</v>
      </c>
      <c r="H44" s="41">
        <v>10</v>
      </c>
      <c r="I44" s="41">
        <v>1.2</v>
      </c>
      <c r="J44" s="41">
        <v>1.1000000000000001</v>
      </c>
      <c r="K44" s="41">
        <v>2.2999999999999998</v>
      </c>
      <c r="L44" s="45">
        <v>40.9</v>
      </c>
      <c r="M44" s="41">
        <v>0.153</v>
      </c>
      <c r="N44" s="41">
        <v>0.26800000000000002</v>
      </c>
      <c r="O44" s="44" t="s">
        <v>1101</v>
      </c>
      <c r="Q44" s="2">
        <f t="shared" si="5"/>
        <v>15.6</v>
      </c>
      <c r="R44" s="2">
        <f t="shared" si="5"/>
        <v>12.4</v>
      </c>
      <c r="S44" s="130">
        <f t="shared" si="8"/>
        <v>37.815999999999995</v>
      </c>
      <c r="T44" s="130">
        <f t="shared" si="6"/>
        <v>2.3235600000000001</v>
      </c>
      <c r="U44" s="130">
        <f t="shared" si="7"/>
        <v>42.463119999999996</v>
      </c>
    </row>
    <row r="45" spans="1:21" ht="25" customHeight="1">
      <c r="A45" s="39" t="s">
        <v>1082</v>
      </c>
      <c r="B45" s="40" t="s">
        <v>549</v>
      </c>
      <c r="C45" s="39">
        <v>19</v>
      </c>
      <c r="D45" s="39" t="s">
        <v>398</v>
      </c>
      <c r="E45" s="39">
        <v>19</v>
      </c>
      <c r="F45" s="39" t="s">
        <v>398</v>
      </c>
      <c r="G45" s="39">
        <v>13</v>
      </c>
      <c r="H45" s="39">
        <v>11.6</v>
      </c>
      <c r="I45" s="39">
        <v>1.2</v>
      </c>
      <c r="J45" s="39">
        <v>1.1000000000000001</v>
      </c>
      <c r="K45" s="39">
        <v>2.2999999999999998</v>
      </c>
      <c r="L45" s="39">
        <v>42</v>
      </c>
      <c r="M45" s="39">
        <v>0.153</v>
      </c>
      <c r="N45" s="39">
        <v>0.193</v>
      </c>
      <c r="O45" s="43" t="s">
        <v>1102</v>
      </c>
      <c r="Q45" s="2">
        <f t="shared" si="5"/>
        <v>15.6</v>
      </c>
      <c r="R45" s="2">
        <f t="shared" si="5"/>
        <v>14</v>
      </c>
      <c r="S45" s="130">
        <f t="shared" si="8"/>
        <v>38.783999999999999</v>
      </c>
      <c r="T45" s="130">
        <f t="shared" si="6"/>
        <v>2.3574400000000004</v>
      </c>
      <c r="U45" s="130">
        <f t="shared" si="7"/>
        <v>43.49888</v>
      </c>
    </row>
    <row r="46" spans="1:21" ht="25" customHeight="1">
      <c r="A46" s="41" t="s">
        <v>1082</v>
      </c>
      <c r="B46" s="42" t="s">
        <v>550</v>
      </c>
      <c r="C46" s="41">
        <v>19</v>
      </c>
      <c r="D46" s="41" t="s">
        <v>398</v>
      </c>
      <c r="E46" s="41">
        <v>7</v>
      </c>
      <c r="F46" s="41" t="s">
        <v>398</v>
      </c>
      <c r="G46" s="41">
        <v>14.6</v>
      </c>
      <c r="H46" s="41">
        <v>10</v>
      </c>
      <c r="I46" s="41">
        <v>1.4</v>
      </c>
      <c r="J46" s="41">
        <v>1.1000000000000001</v>
      </c>
      <c r="K46" s="41">
        <v>2.4</v>
      </c>
      <c r="L46" s="41">
        <v>45</v>
      </c>
      <c r="M46" s="41">
        <v>0.124</v>
      </c>
      <c r="N46" s="41">
        <v>0.26800000000000002</v>
      </c>
      <c r="O46" s="44" t="s">
        <v>1103</v>
      </c>
      <c r="Q46" s="2">
        <f t="shared" si="5"/>
        <v>17.600000000000001</v>
      </c>
      <c r="R46" s="2">
        <f t="shared" si="5"/>
        <v>12.4</v>
      </c>
      <c r="S46" s="130">
        <f t="shared" si="8"/>
        <v>41.445999999999998</v>
      </c>
      <c r="T46" s="130">
        <f t="shared" si="6"/>
        <v>2.4506100000000002</v>
      </c>
      <c r="U46" s="130">
        <f t="shared" si="7"/>
        <v>46.34722</v>
      </c>
    </row>
    <row r="47" spans="1:21" ht="25" customHeight="1">
      <c r="A47" s="39" t="s">
        <v>1082</v>
      </c>
      <c r="B47" s="40" t="s">
        <v>1104</v>
      </c>
      <c r="C47" s="39">
        <v>19</v>
      </c>
      <c r="D47" s="39" t="s">
        <v>398</v>
      </c>
      <c r="E47" s="39">
        <v>19</v>
      </c>
      <c r="F47" s="39" t="s">
        <v>398</v>
      </c>
      <c r="G47" s="39">
        <v>14.6</v>
      </c>
      <c r="H47" s="39">
        <f>H45</f>
        <v>11.6</v>
      </c>
      <c r="I47" s="39">
        <v>1.4</v>
      </c>
      <c r="J47" s="39">
        <v>1.1000000000000001</v>
      </c>
      <c r="K47" s="46">
        <v>2.4</v>
      </c>
      <c r="L47" s="39">
        <v>46.1</v>
      </c>
      <c r="M47" s="39">
        <v>0.124</v>
      </c>
      <c r="N47" s="39">
        <v>0.193</v>
      </c>
      <c r="O47" s="43" t="s">
        <v>1105</v>
      </c>
      <c r="Q47" s="2">
        <f t="shared" ref="Q47:R54" si="9">G47+(I47+0.1)*2</f>
        <v>17.600000000000001</v>
      </c>
      <c r="R47" s="2">
        <f t="shared" si="9"/>
        <v>14</v>
      </c>
      <c r="S47" s="130">
        <f t="shared" si="8"/>
        <v>42.414000000000009</v>
      </c>
      <c r="T47" s="130">
        <f t="shared" si="6"/>
        <v>2.4844900000000005</v>
      </c>
      <c r="U47" s="130">
        <f t="shared" si="7"/>
        <v>47.382980000000011</v>
      </c>
    </row>
    <row r="48" spans="1:21" ht="25" customHeight="1">
      <c r="A48" s="41" t="s">
        <v>1082</v>
      </c>
      <c r="B48" s="42" t="s">
        <v>1106</v>
      </c>
      <c r="C48" s="41">
        <v>19</v>
      </c>
      <c r="D48" s="41" t="s">
        <v>398</v>
      </c>
      <c r="E48" s="41">
        <v>19</v>
      </c>
      <c r="F48" s="41" t="s">
        <v>398</v>
      </c>
      <c r="G48" s="41">
        <v>14.6</v>
      </c>
      <c r="H48" s="41">
        <v>13</v>
      </c>
      <c r="I48" s="41">
        <v>1.4</v>
      </c>
      <c r="J48" s="41">
        <v>1.2</v>
      </c>
      <c r="K48" s="41">
        <v>2.5</v>
      </c>
      <c r="L48" s="41">
        <v>47.1</v>
      </c>
      <c r="M48" s="41">
        <v>0.124</v>
      </c>
      <c r="N48" s="41">
        <v>0.153</v>
      </c>
      <c r="O48" s="44" t="s">
        <v>1107</v>
      </c>
      <c r="Q48" s="2">
        <f t="shared" si="9"/>
        <v>17.600000000000001</v>
      </c>
      <c r="R48" s="2">
        <f t="shared" si="9"/>
        <v>15.6</v>
      </c>
      <c r="S48" s="130">
        <f t="shared" si="8"/>
        <v>43.382000000000005</v>
      </c>
      <c r="T48" s="130">
        <f t="shared" si="6"/>
        <v>2.51837</v>
      </c>
      <c r="U48" s="130">
        <f t="shared" si="7"/>
        <v>48.418740000000007</v>
      </c>
    </row>
    <row r="49" spans="1:21" ht="25" customHeight="1">
      <c r="A49" s="39" t="s">
        <v>1082</v>
      </c>
      <c r="B49" s="40" t="s">
        <v>551</v>
      </c>
      <c r="C49" s="39">
        <v>37</v>
      </c>
      <c r="D49" s="39" t="s">
        <v>398</v>
      </c>
      <c r="E49" s="39">
        <v>19</v>
      </c>
      <c r="F49" s="39" t="s">
        <v>398</v>
      </c>
      <c r="G49" s="39">
        <v>16</v>
      </c>
      <c r="H49" s="39">
        <v>11.6</v>
      </c>
      <c r="I49" s="39">
        <v>1.6</v>
      </c>
      <c r="J49" s="39">
        <v>1.1000000000000001</v>
      </c>
      <c r="K49" s="46">
        <v>2.6</v>
      </c>
      <c r="L49" s="39">
        <v>49.8</v>
      </c>
      <c r="M49" s="39">
        <v>9.9099999999999994E-2</v>
      </c>
      <c r="N49" s="39">
        <v>0.193</v>
      </c>
      <c r="O49" s="43" t="s">
        <v>1108</v>
      </c>
      <c r="Q49" s="2">
        <f t="shared" si="9"/>
        <v>19.399999999999999</v>
      </c>
      <c r="R49" s="2">
        <f t="shared" si="9"/>
        <v>14</v>
      </c>
      <c r="S49" s="130">
        <f t="shared" si="8"/>
        <v>45.68099999999999</v>
      </c>
      <c r="T49" s="130">
        <f t="shared" si="6"/>
        <v>2.5988349999999998</v>
      </c>
      <c r="U49" s="130">
        <f t="shared" si="7"/>
        <v>50.878669999999993</v>
      </c>
    </row>
    <row r="50" spans="1:21" ht="25" customHeight="1">
      <c r="A50" s="41" t="s">
        <v>1082</v>
      </c>
      <c r="B50" s="42" t="s">
        <v>1109</v>
      </c>
      <c r="C50" s="41">
        <v>37</v>
      </c>
      <c r="D50" s="41" t="s">
        <v>398</v>
      </c>
      <c r="E50" s="41">
        <v>19</v>
      </c>
      <c r="F50" s="41" t="s">
        <v>398</v>
      </c>
      <c r="G50" s="41">
        <v>16</v>
      </c>
      <c r="H50" s="41">
        <v>13</v>
      </c>
      <c r="I50" s="41">
        <v>1.6</v>
      </c>
      <c r="J50" s="41">
        <v>1.2</v>
      </c>
      <c r="K50" s="41">
        <v>2.6</v>
      </c>
      <c r="L50" s="41">
        <v>50.8</v>
      </c>
      <c r="M50" s="41">
        <v>9.9099999999999994E-2</v>
      </c>
      <c r="N50" s="41">
        <v>0.153</v>
      </c>
      <c r="O50" s="44" t="s">
        <v>1110</v>
      </c>
      <c r="Q50" s="2">
        <f t="shared" si="9"/>
        <v>19.399999999999999</v>
      </c>
      <c r="R50" s="2">
        <f t="shared" si="9"/>
        <v>15.6</v>
      </c>
      <c r="S50" s="130">
        <f t="shared" si="8"/>
        <v>46.648999999999994</v>
      </c>
      <c r="T50" s="130">
        <f t="shared" si="6"/>
        <v>2.6327150000000001</v>
      </c>
      <c r="U50" s="130">
        <f t="shared" si="7"/>
        <v>51.914429999999996</v>
      </c>
    </row>
    <row r="51" spans="1:21" ht="25" customHeight="1">
      <c r="A51" s="39" t="s">
        <v>1082</v>
      </c>
      <c r="B51" s="40" t="s">
        <v>1111</v>
      </c>
      <c r="C51" s="39">
        <v>37</v>
      </c>
      <c r="D51" s="39" t="s">
        <v>398</v>
      </c>
      <c r="E51" s="39">
        <v>19</v>
      </c>
      <c r="F51" s="39" t="s">
        <v>398</v>
      </c>
      <c r="G51" s="39">
        <v>16</v>
      </c>
      <c r="H51" s="39">
        <v>14.6</v>
      </c>
      <c r="I51" s="39">
        <v>1.6</v>
      </c>
      <c r="J51" s="39">
        <v>1.4</v>
      </c>
      <c r="K51" s="46">
        <v>2.6</v>
      </c>
      <c r="L51" s="39">
        <v>52</v>
      </c>
      <c r="M51" s="39">
        <v>9.9099999999999994E-2</v>
      </c>
      <c r="N51" s="39">
        <v>0.124</v>
      </c>
      <c r="O51" s="43" t="s">
        <v>1112</v>
      </c>
      <c r="Q51" s="2">
        <f t="shared" si="9"/>
        <v>19.399999999999999</v>
      </c>
      <c r="R51" s="2">
        <f t="shared" si="9"/>
        <v>17.600000000000001</v>
      </c>
      <c r="S51" s="130">
        <f t="shared" si="8"/>
        <v>47.858999999999995</v>
      </c>
      <c r="T51" s="130">
        <f t="shared" si="6"/>
        <v>2.675065</v>
      </c>
      <c r="U51" s="130">
        <f t="shared" si="7"/>
        <v>53.209129999999995</v>
      </c>
    </row>
    <row r="52" spans="1:21" ht="25" customHeight="1">
      <c r="A52" s="41" t="s">
        <v>1082</v>
      </c>
      <c r="B52" s="42" t="s">
        <v>552</v>
      </c>
      <c r="C52" s="41">
        <v>37</v>
      </c>
      <c r="D52" s="41" t="s">
        <v>398</v>
      </c>
      <c r="E52" s="41">
        <v>19</v>
      </c>
      <c r="F52" s="41" t="s">
        <v>398</v>
      </c>
      <c r="G52" s="41">
        <v>18.399999999999999</v>
      </c>
      <c r="H52" s="41">
        <v>13</v>
      </c>
      <c r="I52" s="41">
        <v>1.7</v>
      </c>
      <c r="J52" s="41">
        <v>1.2</v>
      </c>
      <c r="K52" s="41">
        <v>2.7</v>
      </c>
      <c r="L52" s="41">
        <v>55.4</v>
      </c>
      <c r="M52" s="41">
        <v>7.5399999999999995E-2</v>
      </c>
      <c r="N52" s="41">
        <v>0.153</v>
      </c>
      <c r="O52" s="44" t="s">
        <v>1113</v>
      </c>
      <c r="Q52" s="2">
        <f t="shared" si="9"/>
        <v>22</v>
      </c>
      <c r="R52" s="2">
        <f t="shared" si="9"/>
        <v>15.6</v>
      </c>
      <c r="S52" s="130">
        <f t="shared" si="8"/>
        <v>51.367999999999995</v>
      </c>
      <c r="T52" s="130">
        <f t="shared" si="6"/>
        <v>2.7978800000000001</v>
      </c>
      <c r="U52" s="130">
        <f t="shared" si="7"/>
        <v>56.963759999999994</v>
      </c>
    </row>
    <row r="53" spans="1:21" ht="25" customHeight="1">
      <c r="A53" s="39" t="s">
        <v>1082</v>
      </c>
      <c r="B53" s="40" t="s">
        <v>1114</v>
      </c>
      <c r="C53" s="39">
        <v>37</v>
      </c>
      <c r="D53" s="39" t="s">
        <v>398</v>
      </c>
      <c r="E53" s="39">
        <v>19</v>
      </c>
      <c r="F53" s="39" t="s">
        <v>398</v>
      </c>
      <c r="G53" s="39">
        <f>G52</f>
        <v>18.399999999999999</v>
      </c>
      <c r="H53" s="39">
        <v>14.6</v>
      </c>
      <c r="I53" s="39">
        <v>1.7</v>
      </c>
      <c r="J53" s="39">
        <v>1.4</v>
      </c>
      <c r="K53" s="46">
        <v>2.8</v>
      </c>
      <c r="L53" s="39">
        <v>56.6</v>
      </c>
      <c r="M53" s="39">
        <v>7.5399999999999995E-2</v>
      </c>
      <c r="N53" s="39">
        <v>0.124</v>
      </c>
      <c r="O53" s="43">
        <v>9305</v>
      </c>
      <c r="Q53" s="2">
        <f t="shared" si="9"/>
        <v>22</v>
      </c>
      <c r="R53" s="2">
        <f t="shared" si="9"/>
        <v>17.600000000000001</v>
      </c>
      <c r="S53" s="130">
        <f t="shared" si="8"/>
        <v>52.577999999999996</v>
      </c>
      <c r="T53" s="130">
        <f t="shared" si="6"/>
        <v>2.84023</v>
      </c>
      <c r="U53" s="130">
        <f t="shared" si="7"/>
        <v>58.258459999999999</v>
      </c>
    </row>
    <row r="54" spans="1:21" ht="25" customHeight="1">
      <c r="A54" s="41" t="s">
        <v>1082</v>
      </c>
      <c r="B54" s="42" t="s">
        <v>1115</v>
      </c>
      <c r="C54" s="41">
        <v>37</v>
      </c>
      <c r="D54" s="41" t="s">
        <v>398</v>
      </c>
      <c r="E54" s="41">
        <v>37</v>
      </c>
      <c r="F54" s="41" t="s">
        <v>398</v>
      </c>
      <c r="G54" s="41">
        <f>G53</f>
        <v>18.399999999999999</v>
      </c>
      <c r="H54" s="41">
        <v>16</v>
      </c>
      <c r="I54" s="41">
        <v>1.7</v>
      </c>
      <c r="J54" s="41">
        <v>1.6</v>
      </c>
      <c r="K54" s="41">
        <v>2.8</v>
      </c>
      <c r="L54" s="41">
        <v>57.8</v>
      </c>
      <c r="M54" s="41">
        <v>7.5399999999999995E-2</v>
      </c>
      <c r="N54" s="41">
        <v>9.9099999999999994E-2</v>
      </c>
      <c r="O54" s="44" t="s">
        <v>1116</v>
      </c>
      <c r="Q54" s="2">
        <f t="shared" si="9"/>
        <v>22</v>
      </c>
      <c r="R54" s="2">
        <f t="shared" si="9"/>
        <v>19.399999999999999</v>
      </c>
      <c r="S54" s="130">
        <f t="shared" si="8"/>
        <v>53.667000000000002</v>
      </c>
      <c r="T54" s="130">
        <f t="shared" si="6"/>
        <v>2.8783450000000004</v>
      </c>
      <c r="U54" s="130">
        <f t="shared" si="7"/>
        <v>59.423690000000001</v>
      </c>
    </row>
    <row r="56" spans="1:21" customFormat="1" ht="14.5">
      <c r="A56" s="2"/>
      <c r="B56" s="2"/>
      <c r="C56" s="2"/>
      <c r="D56" s="2"/>
      <c r="E56" s="2"/>
      <c r="F56" s="2"/>
      <c r="G56" s="2"/>
      <c r="H56" s="2"/>
      <c r="I56" s="2"/>
      <c r="J56" s="2"/>
      <c r="K56" s="2"/>
      <c r="L56" s="2"/>
      <c r="M56" s="2"/>
      <c r="N56" s="2"/>
      <c r="O56" s="2"/>
    </row>
    <row r="57" spans="1:21" customFormat="1" ht="14.5">
      <c r="A57" s="2"/>
      <c r="B57" s="2"/>
      <c r="C57" s="2"/>
      <c r="D57" s="2"/>
      <c r="E57" s="2"/>
      <c r="F57" s="2"/>
      <c r="G57" s="2"/>
      <c r="H57" s="2"/>
      <c r="I57" s="2"/>
      <c r="J57" s="2"/>
      <c r="K57" s="2"/>
      <c r="L57" s="2"/>
      <c r="M57" s="2"/>
      <c r="N57" s="2"/>
      <c r="O57" s="2"/>
    </row>
    <row r="58" spans="1:21" ht="30" customHeight="1">
      <c r="A58" s="12"/>
      <c r="B58" s="13" t="s">
        <v>7</v>
      </c>
      <c r="C58" s="14"/>
      <c r="D58" s="14"/>
      <c r="E58" s="14"/>
      <c r="F58" s="14"/>
      <c r="G58" s="14"/>
      <c r="H58" s="14"/>
      <c r="I58" s="14"/>
      <c r="J58" s="14"/>
      <c r="K58" s="14"/>
      <c r="L58" s="14"/>
      <c r="M58" s="14"/>
      <c r="N58" s="14"/>
      <c r="O58" s="16">
        <v>82</v>
      </c>
      <c r="P58" s="135" t="s">
        <v>1346</v>
      </c>
    </row>
  </sheetData>
  <mergeCells count="15">
    <mergeCell ref="H1:N1"/>
    <mergeCell ref="A2:O2"/>
    <mergeCell ref="C26:F26"/>
    <mergeCell ref="G26:H26"/>
    <mergeCell ref="I26:J26"/>
    <mergeCell ref="M26:N26"/>
    <mergeCell ref="O26:O27"/>
    <mergeCell ref="A26:B28"/>
    <mergeCell ref="C27:D27"/>
    <mergeCell ref="E27:F27"/>
    <mergeCell ref="G28:H28"/>
    <mergeCell ref="I28:J28"/>
    <mergeCell ref="M28:N28"/>
    <mergeCell ref="K26:K27"/>
    <mergeCell ref="L26:L27"/>
  </mergeCells>
  <hyperlinks>
    <hyperlink ref="B58" r:id="rId1" tooltip="http://www.Z43-cable.vn" xr:uid="{00000000-0004-0000-4E00-000000000000}"/>
  </hyperlinks>
  <pageMargins left="0.47222222222222199" right="0.47222222222222199" top="0.118055555555556" bottom="5.9027777777777797E-2" header="0" footer="0"/>
  <pageSetup paperSize="9" scale="65" orientation="portrait" r:id="rId2"/>
  <colBreaks count="1" manualBreakCount="1">
    <brk id="15" max="81" man="1"/>
  </colBreaks>
  <drawing r:id="rId3"/>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tabColor rgb="FFFF0000"/>
  </sheetPr>
  <dimension ref="A1:P65"/>
  <sheetViews>
    <sheetView topLeftCell="A36" zoomScale="115" zoomScaleNormal="115" zoomScaleSheetLayoutView="100" workbookViewId="0">
      <selection activeCell="P46" sqref="P46"/>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1117</v>
      </c>
      <c r="B1" s="17"/>
      <c r="C1" s="17"/>
      <c r="D1" s="17"/>
      <c r="E1" s="17"/>
      <c r="F1" s="17"/>
      <c r="H1" s="179" t="s">
        <v>1</v>
      </c>
      <c r="I1" s="179"/>
      <c r="J1" s="179"/>
      <c r="K1" s="179"/>
      <c r="L1" s="179"/>
      <c r="M1" s="179"/>
      <c r="N1" s="179"/>
    </row>
    <row r="2" spans="1:15" s="1" customFormat="1" ht="45" customHeight="1">
      <c r="A2" s="364" t="s">
        <v>1118</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1040</v>
      </c>
      <c r="B4" s="31"/>
      <c r="C4" s="31"/>
      <c r="D4" s="31"/>
      <c r="E4" s="31"/>
      <c r="F4" s="31"/>
      <c r="G4" s="32"/>
      <c r="H4" s="32"/>
      <c r="I4" s="32"/>
      <c r="J4" s="32"/>
      <c r="K4" s="32"/>
      <c r="L4" s="32"/>
      <c r="M4" s="32"/>
      <c r="N4" s="32"/>
      <c r="O4" s="32"/>
    </row>
    <row r="5" spans="1:15">
      <c r="A5" s="22"/>
      <c r="B5" s="22"/>
      <c r="C5" s="22"/>
      <c r="D5" s="22"/>
      <c r="E5" s="22"/>
      <c r="F5" s="22"/>
    </row>
    <row r="6" spans="1:15" ht="15">
      <c r="A6" s="4" t="s">
        <v>1119</v>
      </c>
      <c r="B6" s="33"/>
      <c r="C6" s="33"/>
      <c r="D6" s="33"/>
      <c r="E6" s="33"/>
      <c r="F6" s="33"/>
    </row>
    <row r="7" spans="1:15">
      <c r="A7" s="2" t="s">
        <v>233</v>
      </c>
      <c r="B7" s="34"/>
      <c r="C7" s="34"/>
      <c r="D7" s="34"/>
      <c r="E7" s="34"/>
      <c r="F7" s="34"/>
    </row>
    <row r="8" spans="1:15">
      <c r="A8" s="2" t="s">
        <v>1052</v>
      </c>
      <c r="B8" s="34"/>
      <c r="C8" s="34"/>
      <c r="D8" s="34"/>
      <c r="E8" s="34"/>
      <c r="F8" s="34"/>
    </row>
    <row r="9" spans="1:15">
      <c r="A9" s="2" t="s">
        <v>1063</v>
      </c>
      <c r="B9" s="34"/>
      <c r="C9" s="34"/>
      <c r="D9" s="34"/>
      <c r="E9" s="34"/>
      <c r="F9" s="34"/>
    </row>
    <row r="10" spans="1:15">
      <c r="A10" s="2" t="s">
        <v>1120</v>
      </c>
      <c r="B10" s="34"/>
      <c r="C10" s="34"/>
      <c r="D10" s="34"/>
      <c r="E10" s="34"/>
      <c r="F10" s="34"/>
    </row>
    <row r="12" spans="1:15" s="1" customFormat="1" ht="15.5">
      <c r="A12" s="4" t="s">
        <v>174</v>
      </c>
      <c r="B12" s="4"/>
      <c r="C12" s="4"/>
      <c r="D12" s="4"/>
      <c r="E12" s="4"/>
      <c r="F12" s="4"/>
    </row>
    <row r="13" spans="1:15">
      <c r="A13" s="2" t="s">
        <v>1121</v>
      </c>
      <c r="B13" s="34"/>
      <c r="C13" s="34"/>
      <c r="D13" s="34"/>
      <c r="E13" s="34"/>
      <c r="F13" s="34"/>
      <c r="G13" s="35"/>
      <c r="H13" s="35"/>
      <c r="I13" s="35"/>
      <c r="J13" s="35"/>
      <c r="K13" s="35"/>
      <c r="L13" s="35"/>
    </row>
    <row r="14" spans="1:15">
      <c r="A14" s="2" t="s">
        <v>1122</v>
      </c>
      <c r="B14" s="34"/>
      <c r="C14" s="34"/>
      <c r="D14" s="34"/>
      <c r="E14" s="34"/>
      <c r="F14" s="34"/>
      <c r="G14" s="35"/>
      <c r="H14" s="35"/>
      <c r="I14" s="35"/>
      <c r="J14" s="35"/>
      <c r="K14" s="35"/>
      <c r="L14" s="35"/>
    </row>
    <row r="15" spans="1:15">
      <c r="A15" s="2" t="s">
        <v>1044</v>
      </c>
      <c r="B15" s="34"/>
      <c r="C15" s="34"/>
      <c r="D15" s="34"/>
      <c r="E15" s="34"/>
      <c r="F15" s="34"/>
      <c r="G15" s="35"/>
      <c r="H15" s="35"/>
      <c r="I15" s="35"/>
      <c r="J15" s="35"/>
      <c r="K15" s="35"/>
      <c r="L15" s="35"/>
    </row>
    <row r="16" spans="1:15">
      <c r="B16" s="34"/>
      <c r="C16" s="34"/>
      <c r="D16" s="34"/>
      <c r="E16" s="34"/>
      <c r="F16" s="34"/>
      <c r="G16" s="35"/>
      <c r="H16" s="35"/>
      <c r="I16" s="35"/>
      <c r="J16" s="35"/>
      <c r="K16" s="35"/>
      <c r="L16" s="35"/>
    </row>
    <row r="17" spans="1:15" ht="15">
      <c r="A17" s="4" t="s">
        <v>176</v>
      </c>
      <c r="B17" s="33"/>
      <c r="C17" s="33"/>
      <c r="D17" s="33"/>
      <c r="E17" s="33"/>
      <c r="F17" s="33"/>
    </row>
    <row r="18" spans="1:15">
      <c r="A18" s="36" t="s">
        <v>1123</v>
      </c>
      <c r="B18" s="37"/>
      <c r="C18" s="37"/>
      <c r="D18" s="37"/>
      <c r="E18" s="37"/>
      <c r="F18" s="37"/>
    </row>
    <row r="19" spans="1:15">
      <c r="A19" s="36" t="s">
        <v>1124</v>
      </c>
      <c r="B19" s="37"/>
      <c r="C19" s="37"/>
      <c r="D19" s="37"/>
      <c r="E19" s="37"/>
      <c r="F19" s="37"/>
    </row>
    <row r="20" spans="1:15">
      <c r="A20" s="36" t="s">
        <v>1125</v>
      </c>
      <c r="B20" s="37"/>
      <c r="C20" s="37"/>
      <c r="D20" s="37"/>
      <c r="E20" s="37"/>
      <c r="F20" s="37"/>
    </row>
    <row r="21" spans="1:15">
      <c r="A21" s="36" t="s">
        <v>1126</v>
      </c>
      <c r="B21" s="37"/>
      <c r="C21" s="37"/>
      <c r="D21" s="37"/>
      <c r="E21" s="37"/>
      <c r="F21" s="37"/>
    </row>
    <row r="22" spans="1:15">
      <c r="A22" s="36" t="s">
        <v>1127</v>
      </c>
      <c r="B22" s="37"/>
      <c r="C22" s="37"/>
      <c r="D22" s="37"/>
      <c r="E22" s="37"/>
      <c r="F22" s="37"/>
    </row>
    <row r="23" spans="1:15">
      <c r="A23" s="36" t="s">
        <v>1128</v>
      </c>
      <c r="B23" s="37"/>
      <c r="C23" s="37"/>
      <c r="D23" s="37"/>
      <c r="E23" s="37"/>
      <c r="F23" s="37"/>
    </row>
    <row r="24" spans="1:15">
      <c r="A24" s="36" t="s">
        <v>1129</v>
      </c>
      <c r="B24" s="37"/>
      <c r="C24" s="37"/>
      <c r="D24" s="37"/>
      <c r="E24" s="37"/>
      <c r="F24" s="37"/>
    </row>
    <row r="25" spans="1:15">
      <c r="A25" s="36"/>
      <c r="B25" s="37"/>
      <c r="C25" s="37"/>
      <c r="D25" s="37"/>
      <c r="E25" s="37"/>
      <c r="F25" s="37"/>
    </row>
    <row r="26" spans="1:15" ht="15">
      <c r="A26" s="4" t="s">
        <v>182</v>
      </c>
      <c r="B26" s="33"/>
      <c r="C26" s="33"/>
      <c r="D26" s="33"/>
      <c r="E26" s="33"/>
      <c r="F26" s="33"/>
    </row>
    <row r="28" spans="1:15" ht="42" customHeight="1">
      <c r="A28" s="193" t="s">
        <v>183</v>
      </c>
      <c r="B28" s="193"/>
      <c r="C28" s="193" t="s">
        <v>184</v>
      </c>
      <c r="D28" s="193"/>
      <c r="E28" s="193"/>
      <c r="F28" s="193"/>
      <c r="G28" s="193" t="s">
        <v>186</v>
      </c>
      <c r="H28" s="193"/>
      <c r="I28" s="193" t="s">
        <v>187</v>
      </c>
      <c r="J28" s="193"/>
      <c r="K28" s="193" t="s">
        <v>188</v>
      </c>
      <c r="L28" s="193" t="s">
        <v>189</v>
      </c>
      <c r="M28" s="193" t="s">
        <v>190</v>
      </c>
      <c r="N28" s="193"/>
      <c r="O28" s="193" t="s">
        <v>191</v>
      </c>
    </row>
    <row r="29" spans="1:15" ht="30" customHeight="1">
      <c r="A29" s="193"/>
      <c r="B29" s="193"/>
      <c r="C29" s="193" t="s">
        <v>240</v>
      </c>
      <c r="D29" s="193"/>
      <c r="E29" s="193"/>
      <c r="F29" s="193"/>
      <c r="G29" s="193"/>
      <c r="H29" s="193"/>
      <c r="I29" s="193"/>
      <c r="J29" s="193"/>
      <c r="K29" s="193"/>
      <c r="L29" s="193"/>
      <c r="M29" s="193"/>
      <c r="N29" s="193"/>
      <c r="O29" s="193"/>
    </row>
    <row r="30" spans="1:15">
      <c r="A30" s="38" t="s">
        <v>192</v>
      </c>
      <c r="B30" s="38" t="s">
        <v>193</v>
      </c>
      <c r="C30" s="193" t="s">
        <v>194</v>
      </c>
      <c r="D30" s="193"/>
      <c r="E30" s="193" t="s">
        <v>196</v>
      </c>
      <c r="F30" s="365"/>
      <c r="G30" s="193" t="s">
        <v>196</v>
      </c>
      <c r="H30" s="193"/>
      <c r="I30" s="193" t="s">
        <v>196</v>
      </c>
      <c r="J30" s="193"/>
      <c r="K30" s="38" t="s">
        <v>196</v>
      </c>
      <c r="L30" s="38" t="s">
        <v>196</v>
      </c>
      <c r="M30" s="193" t="s">
        <v>197</v>
      </c>
      <c r="N30" s="193"/>
      <c r="O30" s="38" t="s">
        <v>198</v>
      </c>
    </row>
    <row r="31" spans="1:15" ht="25" customHeight="1">
      <c r="A31" s="41" t="s">
        <v>1130</v>
      </c>
      <c r="B31" s="41">
        <v>1.5</v>
      </c>
      <c r="C31" s="360">
        <v>7</v>
      </c>
      <c r="D31" s="360"/>
      <c r="E31" s="360">
        <v>0.52</v>
      </c>
      <c r="F31" s="360"/>
      <c r="G31" s="360">
        <v>1.56</v>
      </c>
      <c r="H31" s="360"/>
      <c r="I31" s="361">
        <v>0.7</v>
      </c>
      <c r="J31" s="361"/>
      <c r="K31" s="41">
        <v>1.4</v>
      </c>
      <c r="L31" s="47">
        <v>5.8</v>
      </c>
      <c r="M31" s="360">
        <v>12.1</v>
      </c>
      <c r="N31" s="360"/>
      <c r="O31" s="150" t="s">
        <v>1671</v>
      </c>
    </row>
    <row r="32" spans="1:15" ht="25" customHeight="1">
      <c r="A32" s="39" t="s">
        <v>1130</v>
      </c>
      <c r="B32" s="39">
        <v>2.5</v>
      </c>
      <c r="C32" s="358">
        <v>7</v>
      </c>
      <c r="D32" s="358"/>
      <c r="E32" s="358" t="s">
        <v>444</v>
      </c>
      <c r="F32" s="358"/>
      <c r="G32" s="358" t="s">
        <v>445</v>
      </c>
      <c r="H32" s="358"/>
      <c r="I32" s="359">
        <v>0.7</v>
      </c>
      <c r="J32" s="359"/>
      <c r="K32" s="39">
        <v>1.4</v>
      </c>
      <c r="L32" s="48">
        <v>6.2</v>
      </c>
      <c r="M32" s="358">
        <v>7.41</v>
      </c>
      <c r="N32" s="358"/>
      <c r="O32" s="151" t="s">
        <v>272</v>
      </c>
    </row>
    <row r="33" spans="1:16" ht="25" customHeight="1">
      <c r="A33" s="41" t="s">
        <v>1130</v>
      </c>
      <c r="B33" s="41">
        <v>4</v>
      </c>
      <c r="C33" s="360">
        <v>7</v>
      </c>
      <c r="D33" s="360"/>
      <c r="E33" s="360" t="s">
        <v>447</v>
      </c>
      <c r="F33" s="360"/>
      <c r="G33" s="360" t="s">
        <v>448</v>
      </c>
      <c r="H33" s="360"/>
      <c r="I33" s="361">
        <v>0.7</v>
      </c>
      <c r="J33" s="361"/>
      <c r="K33" s="41">
        <v>1.4</v>
      </c>
      <c r="L33" s="47">
        <v>6.8</v>
      </c>
      <c r="M33" s="360">
        <v>4.6100000000000003</v>
      </c>
      <c r="N33" s="360"/>
      <c r="O33" s="44" t="s">
        <v>500</v>
      </c>
    </row>
    <row r="34" spans="1:16" ht="25" customHeight="1">
      <c r="A34" s="39" t="s">
        <v>1130</v>
      </c>
      <c r="B34" s="39">
        <v>6</v>
      </c>
      <c r="C34" s="358">
        <v>7</v>
      </c>
      <c r="D34" s="358"/>
      <c r="E34" s="358" t="s">
        <v>394</v>
      </c>
      <c r="F34" s="358"/>
      <c r="G34" s="358" t="s">
        <v>449</v>
      </c>
      <c r="H34" s="358"/>
      <c r="I34" s="359">
        <v>0.7</v>
      </c>
      <c r="J34" s="359"/>
      <c r="K34" s="39">
        <v>1.4</v>
      </c>
      <c r="L34" s="48">
        <v>7.3</v>
      </c>
      <c r="M34" s="358">
        <v>3.08</v>
      </c>
      <c r="N34" s="358"/>
      <c r="O34" s="43" t="s">
        <v>1165</v>
      </c>
    </row>
    <row r="35" spans="1:16" ht="25" customHeight="1">
      <c r="A35" s="41" t="s">
        <v>1130</v>
      </c>
      <c r="B35" s="41">
        <v>10</v>
      </c>
      <c r="C35" s="360">
        <v>7</v>
      </c>
      <c r="D35" s="360"/>
      <c r="E35" s="360" t="s">
        <v>396</v>
      </c>
      <c r="F35" s="360"/>
      <c r="G35" s="360" t="s">
        <v>450</v>
      </c>
      <c r="H35" s="360"/>
      <c r="I35" s="361">
        <v>0.7</v>
      </c>
      <c r="J35" s="361"/>
      <c r="K35" s="41">
        <v>1.4</v>
      </c>
      <c r="L35" s="47">
        <v>8</v>
      </c>
      <c r="M35" s="360">
        <v>1.83</v>
      </c>
      <c r="N35" s="360"/>
      <c r="O35" s="44" t="s">
        <v>1060</v>
      </c>
    </row>
    <row r="36" spans="1:16" ht="25" customHeight="1">
      <c r="A36" s="39" t="s">
        <v>1130</v>
      </c>
      <c r="B36" s="39">
        <v>16</v>
      </c>
      <c r="C36" s="358">
        <v>7</v>
      </c>
      <c r="D36" s="358"/>
      <c r="E36" s="358" t="s">
        <v>398</v>
      </c>
      <c r="F36" s="358"/>
      <c r="G36" s="358" t="s">
        <v>468</v>
      </c>
      <c r="H36" s="358"/>
      <c r="I36" s="359">
        <v>0.7</v>
      </c>
      <c r="J36" s="359"/>
      <c r="K36" s="39">
        <v>1.4</v>
      </c>
      <c r="L36" s="48">
        <v>8.6999999999999993</v>
      </c>
      <c r="M36" s="358">
        <v>1.1499999999999999</v>
      </c>
      <c r="N36" s="358"/>
      <c r="O36" s="43" t="s">
        <v>502</v>
      </c>
    </row>
    <row r="37" spans="1:16" ht="25" customHeight="1">
      <c r="A37" s="41" t="s">
        <v>1130</v>
      </c>
      <c r="B37" s="41">
        <v>25</v>
      </c>
      <c r="C37" s="360">
        <v>7</v>
      </c>
      <c r="D37" s="360"/>
      <c r="E37" s="360" t="s">
        <v>398</v>
      </c>
      <c r="F37" s="360"/>
      <c r="G37" s="360" t="s">
        <v>226</v>
      </c>
      <c r="H37" s="360"/>
      <c r="I37" s="361">
        <v>0.9</v>
      </c>
      <c r="J37" s="361"/>
      <c r="K37" s="41">
        <v>1.4</v>
      </c>
      <c r="L37" s="47">
        <v>10.4</v>
      </c>
      <c r="M37" s="360">
        <v>0.72699999999999998</v>
      </c>
      <c r="N37" s="360"/>
      <c r="O37" s="44" t="s">
        <v>503</v>
      </c>
    </row>
    <row r="38" spans="1:16" ht="25" customHeight="1">
      <c r="A38" s="39" t="s">
        <v>1130</v>
      </c>
      <c r="B38" s="39">
        <v>35</v>
      </c>
      <c r="C38" s="358">
        <v>7</v>
      </c>
      <c r="D38" s="358"/>
      <c r="E38" s="358" t="s">
        <v>398</v>
      </c>
      <c r="F38" s="358"/>
      <c r="G38" s="358" t="s">
        <v>504</v>
      </c>
      <c r="H38" s="358"/>
      <c r="I38" s="359">
        <v>0.9</v>
      </c>
      <c r="J38" s="359"/>
      <c r="K38" s="39">
        <v>1.4</v>
      </c>
      <c r="L38" s="48">
        <v>11.4</v>
      </c>
      <c r="M38" s="358">
        <v>0.52400000000000002</v>
      </c>
      <c r="N38" s="358"/>
      <c r="O38" s="43" t="s">
        <v>505</v>
      </c>
    </row>
    <row r="39" spans="1:16" ht="25" customHeight="1">
      <c r="A39" s="41" t="s">
        <v>1130</v>
      </c>
      <c r="B39" s="41">
        <v>50</v>
      </c>
      <c r="C39" s="360">
        <v>7</v>
      </c>
      <c r="D39" s="360"/>
      <c r="E39" s="360" t="s">
        <v>398</v>
      </c>
      <c r="F39" s="360"/>
      <c r="G39" s="360">
        <v>8.1999999999999993</v>
      </c>
      <c r="H39" s="360"/>
      <c r="I39" s="361">
        <v>1</v>
      </c>
      <c r="J39" s="361"/>
      <c r="K39" s="41">
        <v>1.4</v>
      </c>
      <c r="L39" s="47">
        <v>12.8</v>
      </c>
      <c r="M39" s="360">
        <v>0.38700000000000001</v>
      </c>
      <c r="N39" s="360"/>
      <c r="O39" s="44" t="s">
        <v>1667</v>
      </c>
    </row>
    <row r="40" spans="1:16" ht="25" customHeight="1">
      <c r="A40" s="39" t="s">
        <v>1130</v>
      </c>
      <c r="B40" s="39">
        <v>70</v>
      </c>
      <c r="C40" s="358">
        <v>19</v>
      </c>
      <c r="D40" s="358"/>
      <c r="E40" s="358" t="s">
        <v>398</v>
      </c>
      <c r="F40" s="358"/>
      <c r="G40" s="377">
        <v>10</v>
      </c>
      <c r="H40" s="377"/>
      <c r="I40" s="359">
        <v>1.1000000000000001</v>
      </c>
      <c r="J40" s="359"/>
      <c r="K40" s="39">
        <v>1.4</v>
      </c>
      <c r="L40" s="48">
        <v>14.8</v>
      </c>
      <c r="M40" s="358">
        <v>0.26800000000000002</v>
      </c>
      <c r="N40" s="358"/>
      <c r="O40" s="43" t="s">
        <v>811</v>
      </c>
    </row>
    <row r="41" spans="1:16" ht="25" customHeight="1">
      <c r="A41" s="41" t="s">
        <v>1130</v>
      </c>
      <c r="B41" s="41">
        <v>95</v>
      </c>
      <c r="C41" s="360">
        <v>19</v>
      </c>
      <c r="D41" s="360"/>
      <c r="E41" s="360" t="s">
        <v>398</v>
      </c>
      <c r="F41" s="360"/>
      <c r="G41" s="360">
        <v>11.6</v>
      </c>
      <c r="H41" s="360"/>
      <c r="I41" s="361">
        <v>1.1000000000000001</v>
      </c>
      <c r="J41" s="361"/>
      <c r="K41" s="41">
        <v>1.5</v>
      </c>
      <c r="L41" s="47">
        <v>16.600000000000001</v>
      </c>
      <c r="M41" s="360">
        <v>0.193</v>
      </c>
      <c r="N41" s="360"/>
      <c r="O41" s="44" t="s">
        <v>1666</v>
      </c>
    </row>
    <row r="42" spans="1:16" ht="25" customHeight="1">
      <c r="A42" s="39" t="s">
        <v>1130</v>
      </c>
      <c r="B42" s="39">
        <v>120</v>
      </c>
      <c r="C42" s="358">
        <v>19</v>
      </c>
      <c r="D42" s="358"/>
      <c r="E42" s="358" t="s">
        <v>398</v>
      </c>
      <c r="F42" s="358"/>
      <c r="G42" s="377">
        <v>13</v>
      </c>
      <c r="H42" s="377"/>
      <c r="I42" s="359">
        <v>1.2</v>
      </c>
      <c r="J42" s="359"/>
      <c r="K42" s="39">
        <v>1.5</v>
      </c>
      <c r="L42" s="48">
        <v>18.2</v>
      </c>
      <c r="M42" s="358">
        <v>0.153</v>
      </c>
      <c r="N42" s="358"/>
      <c r="O42" s="43" t="s">
        <v>506</v>
      </c>
    </row>
    <row r="43" spans="1:16" ht="25" customHeight="1">
      <c r="A43" s="41" t="s">
        <v>1130</v>
      </c>
      <c r="B43" s="41">
        <v>150</v>
      </c>
      <c r="C43" s="360">
        <v>19</v>
      </c>
      <c r="D43" s="360"/>
      <c r="E43" s="360" t="s">
        <v>398</v>
      </c>
      <c r="F43" s="360"/>
      <c r="G43" s="360">
        <v>14.4</v>
      </c>
      <c r="H43" s="360"/>
      <c r="I43" s="361">
        <v>1.4</v>
      </c>
      <c r="J43" s="361"/>
      <c r="K43" s="41">
        <v>1.6</v>
      </c>
      <c r="L43" s="47">
        <v>20.2</v>
      </c>
      <c r="M43" s="360">
        <v>0.124</v>
      </c>
      <c r="N43" s="360"/>
      <c r="O43" s="44" t="s">
        <v>1665</v>
      </c>
    </row>
    <row r="44" spans="1:16" ht="25" customHeight="1">
      <c r="A44" s="39" t="s">
        <v>1130</v>
      </c>
      <c r="B44" s="39">
        <v>185</v>
      </c>
      <c r="C44" s="358">
        <v>37</v>
      </c>
      <c r="D44" s="358"/>
      <c r="E44" s="358" t="s">
        <v>398</v>
      </c>
      <c r="F44" s="358"/>
      <c r="G44" s="377">
        <v>16</v>
      </c>
      <c r="H44" s="377"/>
      <c r="I44" s="359">
        <v>1.6</v>
      </c>
      <c r="J44" s="359"/>
      <c r="K44" s="39">
        <v>1.7</v>
      </c>
      <c r="L44" s="48">
        <v>22.2</v>
      </c>
      <c r="M44" s="358">
        <v>9.9099999999999994E-2</v>
      </c>
      <c r="N44" s="358"/>
      <c r="O44" s="43" t="s">
        <v>1664</v>
      </c>
    </row>
    <row r="45" spans="1:16" ht="25" customHeight="1">
      <c r="A45" s="41" t="s">
        <v>1130</v>
      </c>
      <c r="B45" s="41">
        <v>240</v>
      </c>
      <c r="C45" s="360">
        <v>37</v>
      </c>
      <c r="D45" s="360"/>
      <c r="E45" s="360" t="s">
        <v>398</v>
      </c>
      <c r="F45" s="360"/>
      <c r="G45" s="360">
        <v>18.399999999999999</v>
      </c>
      <c r="H45" s="360"/>
      <c r="I45" s="361">
        <v>1.7</v>
      </c>
      <c r="J45" s="361"/>
      <c r="K45" s="41">
        <v>1.8</v>
      </c>
      <c r="L45" s="47">
        <v>25</v>
      </c>
      <c r="M45" s="360">
        <v>7.5399999999999995E-2</v>
      </c>
      <c r="N45" s="360"/>
      <c r="O45" s="44" t="s">
        <v>1663</v>
      </c>
    </row>
    <row r="46" spans="1:16" ht="25" customHeight="1">
      <c r="A46" s="39" t="s">
        <v>1130</v>
      </c>
      <c r="B46" s="39">
        <v>300</v>
      </c>
      <c r="C46" s="358">
        <v>37</v>
      </c>
      <c r="D46" s="358"/>
      <c r="E46" s="358" t="s">
        <v>398</v>
      </c>
      <c r="F46" s="358"/>
      <c r="G46" s="358">
        <v>20.6</v>
      </c>
      <c r="H46" s="358"/>
      <c r="I46" s="359">
        <v>1.8</v>
      </c>
      <c r="J46" s="359"/>
      <c r="K46" s="39">
        <v>1.8</v>
      </c>
      <c r="L46" s="48">
        <v>27.6</v>
      </c>
      <c r="M46" s="358">
        <v>6.0100000000000001E-2</v>
      </c>
      <c r="N46" s="358"/>
      <c r="O46" s="43" t="s">
        <v>1661</v>
      </c>
      <c r="P46" s="2" t="s">
        <v>1346</v>
      </c>
    </row>
    <row r="65" spans="1:15" ht="30" customHeight="1">
      <c r="A65" s="12"/>
      <c r="B65" s="13" t="s">
        <v>7</v>
      </c>
      <c r="C65" s="14"/>
      <c r="D65" s="14"/>
      <c r="E65" s="14"/>
      <c r="F65" s="14"/>
      <c r="G65" s="14"/>
      <c r="H65" s="14"/>
      <c r="I65" s="14"/>
      <c r="J65" s="14"/>
      <c r="K65" s="14"/>
      <c r="L65" s="14"/>
      <c r="M65" s="14"/>
      <c r="N65" s="14"/>
      <c r="O65" s="16">
        <v>83</v>
      </c>
    </row>
  </sheetData>
  <mergeCells count="96">
    <mergeCell ref="H1:N1"/>
    <mergeCell ref="A2:O2"/>
    <mergeCell ref="C28:F28"/>
    <mergeCell ref="C29:F29"/>
    <mergeCell ref="C30:D30"/>
    <mergeCell ref="E30:F30"/>
    <mergeCell ref="G30:H30"/>
    <mergeCell ref="I30:J30"/>
    <mergeCell ref="M30:N30"/>
    <mergeCell ref="K28:K29"/>
    <mergeCell ref="L28:L29"/>
    <mergeCell ref="O28:O29"/>
    <mergeCell ref="A28:B29"/>
    <mergeCell ref="G28:H29"/>
    <mergeCell ref="I28:J29"/>
    <mergeCell ref="M28:N29"/>
    <mergeCell ref="C31:D31"/>
    <mergeCell ref="E31:F31"/>
    <mergeCell ref="G31:H31"/>
    <mergeCell ref="I31:J31"/>
    <mergeCell ref="M31:N31"/>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s>
  <hyperlinks>
    <hyperlink ref="B65" r:id="rId1" tooltip="http://www.Z43-cable.vn" xr:uid="{00000000-0004-0000-4F00-000000000000}"/>
  </hyperlinks>
  <pageMargins left="0.47222222222222199" right="0.47222222222222199" top="0.118055555555556" bottom="5.9027777777777797E-2" header="0" footer="0"/>
  <pageSetup paperSize="9" scale="65" orientation="portrait" r:id="rId2"/>
  <colBreaks count="1" manualBreakCount="1">
    <brk id="15" max="79" man="1"/>
  </colBreaks>
  <drawing r:id="rId3"/>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tabColor rgb="FFFF0000"/>
  </sheetPr>
  <dimension ref="A1:R65"/>
  <sheetViews>
    <sheetView topLeftCell="A34" zoomScale="115" zoomScaleNormal="115" zoomScaleSheetLayoutView="115" workbookViewId="0">
      <selection activeCell="L35" sqref="L35:L41"/>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1134</v>
      </c>
      <c r="B1" s="17"/>
      <c r="C1" s="17"/>
      <c r="D1" s="17"/>
      <c r="E1" s="17"/>
      <c r="F1" s="17"/>
      <c r="H1" s="179" t="s">
        <v>1</v>
      </c>
      <c r="I1" s="179"/>
      <c r="J1" s="179"/>
      <c r="K1" s="179"/>
      <c r="L1" s="179"/>
      <c r="M1" s="179"/>
      <c r="N1" s="179"/>
    </row>
    <row r="2" spans="1:15" s="1" customFormat="1" ht="45" customHeight="1">
      <c r="A2" s="364" t="s">
        <v>1135</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1040</v>
      </c>
      <c r="B4" s="31"/>
      <c r="C4" s="31"/>
      <c r="D4" s="31"/>
      <c r="E4" s="31"/>
      <c r="F4" s="31"/>
      <c r="G4" s="32"/>
      <c r="H4" s="32"/>
      <c r="I4" s="32"/>
      <c r="J4" s="32"/>
      <c r="K4" s="32"/>
      <c r="L4" s="32"/>
      <c r="M4" s="32"/>
      <c r="N4" s="32"/>
      <c r="O4" s="32"/>
    </row>
    <row r="5" spans="1:15">
      <c r="A5" s="22"/>
      <c r="B5" s="22"/>
      <c r="C5" s="22"/>
      <c r="D5" s="22"/>
      <c r="E5" s="22"/>
      <c r="F5" s="22"/>
    </row>
    <row r="6" spans="1:15" ht="15">
      <c r="A6" s="4" t="s">
        <v>1119</v>
      </c>
      <c r="B6" s="33"/>
      <c r="C6" s="33"/>
      <c r="D6" s="33"/>
      <c r="E6" s="33"/>
      <c r="F6" s="33"/>
    </row>
    <row r="7" spans="1:15">
      <c r="A7" s="2" t="s">
        <v>233</v>
      </c>
      <c r="B7" s="34"/>
      <c r="C7" s="34"/>
      <c r="D7" s="34"/>
      <c r="E7" s="34"/>
      <c r="F7" s="34"/>
    </row>
    <row r="8" spans="1:15">
      <c r="A8" s="2" t="s">
        <v>1052</v>
      </c>
      <c r="B8" s="34"/>
      <c r="C8" s="34"/>
      <c r="D8" s="34"/>
      <c r="E8" s="34"/>
      <c r="F8" s="34"/>
    </row>
    <row r="9" spans="1:15">
      <c r="A9" s="2" t="s">
        <v>1063</v>
      </c>
      <c r="B9" s="34"/>
      <c r="C9" s="34"/>
      <c r="D9" s="34"/>
      <c r="E9" s="34"/>
      <c r="F9" s="34"/>
    </row>
    <row r="10" spans="1:15">
      <c r="A10" s="135" t="s">
        <v>1519</v>
      </c>
      <c r="B10" s="34"/>
      <c r="C10" s="34"/>
      <c r="D10" s="34"/>
      <c r="E10" s="34"/>
      <c r="F10" s="34"/>
    </row>
    <row r="12" spans="1:15" s="1" customFormat="1" ht="15.5">
      <c r="A12" s="4" t="s">
        <v>174</v>
      </c>
      <c r="B12" s="4"/>
      <c r="C12" s="4"/>
      <c r="D12" s="4"/>
      <c r="E12" s="4"/>
      <c r="F12" s="4"/>
    </row>
    <row r="13" spans="1:15">
      <c r="A13" s="2" t="s">
        <v>1121</v>
      </c>
      <c r="B13" s="34"/>
      <c r="C13" s="34"/>
      <c r="D13" s="34"/>
      <c r="E13" s="34"/>
      <c r="F13" s="34"/>
      <c r="G13" s="35"/>
      <c r="H13" s="35"/>
      <c r="I13" s="35"/>
      <c r="J13" s="35"/>
      <c r="K13" s="35"/>
      <c r="L13" s="35"/>
    </row>
    <row r="14" spans="1:15">
      <c r="A14" s="2" t="s">
        <v>1122</v>
      </c>
      <c r="B14" s="34"/>
      <c r="C14" s="34"/>
      <c r="D14" s="34"/>
      <c r="E14" s="34"/>
      <c r="F14" s="34"/>
      <c r="G14" s="35"/>
      <c r="H14" s="35"/>
      <c r="I14" s="35"/>
      <c r="J14" s="35"/>
      <c r="K14" s="35"/>
      <c r="L14" s="35"/>
    </row>
    <row r="15" spans="1:15">
      <c r="A15" s="2" t="s">
        <v>1136</v>
      </c>
      <c r="B15" s="34"/>
      <c r="C15" s="34"/>
      <c r="D15" s="34"/>
      <c r="E15" s="34"/>
      <c r="F15" s="34"/>
      <c r="G15" s="35"/>
      <c r="H15" s="35"/>
      <c r="I15" s="35"/>
      <c r="J15" s="35"/>
      <c r="K15" s="35"/>
      <c r="L15" s="35"/>
    </row>
    <row r="16" spans="1:15">
      <c r="A16" s="2" t="s">
        <v>1044</v>
      </c>
      <c r="B16" s="34"/>
      <c r="C16" s="34"/>
      <c r="D16" s="34"/>
      <c r="E16" s="34"/>
      <c r="F16" s="34"/>
      <c r="G16" s="35"/>
      <c r="H16" s="35"/>
      <c r="I16" s="35"/>
      <c r="J16" s="35"/>
      <c r="K16" s="35"/>
      <c r="L16" s="35"/>
    </row>
    <row r="17" spans="1:18">
      <c r="B17" s="34"/>
      <c r="C17" s="34"/>
      <c r="D17" s="34"/>
      <c r="E17" s="34"/>
      <c r="F17" s="34"/>
      <c r="G17" s="35"/>
      <c r="H17" s="35"/>
      <c r="I17" s="35"/>
      <c r="J17" s="35"/>
      <c r="K17" s="35"/>
      <c r="L17" s="35"/>
    </row>
    <row r="18" spans="1:18" ht="15">
      <c r="A18" s="4" t="s">
        <v>176</v>
      </c>
      <c r="B18" s="33"/>
      <c r="C18" s="33"/>
      <c r="D18" s="33"/>
      <c r="E18" s="33"/>
      <c r="F18" s="33"/>
    </row>
    <row r="19" spans="1:18">
      <c r="A19" s="36" t="s">
        <v>1123</v>
      </c>
      <c r="B19" s="37"/>
      <c r="C19" s="37"/>
      <c r="D19" s="37"/>
      <c r="E19" s="37"/>
      <c r="F19" s="37"/>
    </row>
    <row r="20" spans="1:18">
      <c r="A20" s="36" t="s">
        <v>1124</v>
      </c>
      <c r="B20" s="37"/>
      <c r="C20" s="37"/>
      <c r="D20" s="37"/>
      <c r="E20" s="37"/>
      <c r="F20" s="37"/>
    </row>
    <row r="21" spans="1:18">
      <c r="A21" s="36" t="s">
        <v>1125</v>
      </c>
      <c r="B21" s="37"/>
      <c r="C21" s="37"/>
      <c r="D21" s="37"/>
      <c r="E21" s="37"/>
      <c r="F21" s="37"/>
    </row>
    <row r="22" spans="1:18">
      <c r="A22" s="36" t="s">
        <v>1126</v>
      </c>
      <c r="B22" s="37"/>
      <c r="C22" s="37"/>
      <c r="D22" s="37"/>
      <c r="E22" s="37"/>
      <c r="F22" s="37"/>
    </row>
    <row r="23" spans="1:18">
      <c r="A23" s="36" t="s">
        <v>1127</v>
      </c>
      <c r="B23" s="37"/>
      <c r="C23" s="37"/>
      <c r="D23" s="37"/>
      <c r="E23" s="37"/>
      <c r="F23" s="37"/>
    </row>
    <row r="24" spans="1:18">
      <c r="A24" s="36" t="s">
        <v>1128</v>
      </c>
      <c r="B24" s="37"/>
      <c r="C24" s="37"/>
      <c r="D24" s="37"/>
      <c r="E24" s="37"/>
      <c r="F24" s="37"/>
    </row>
    <row r="25" spans="1:18">
      <c r="A25" s="36" t="s">
        <v>1129</v>
      </c>
      <c r="B25" s="37"/>
      <c r="C25" s="37"/>
      <c r="D25" s="37"/>
      <c r="E25" s="37"/>
      <c r="F25" s="37"/>
    </row>
    <row r="26" spans="1:18">
      <c r="A26" s="36"/>
      <c r="B26" s="37"/>
      <c r="C26" s="37"/>
      <c r="D26" s="37"/>
      <c r="E26" s="37"/>
      <c r="F26" s="37"/>
    </row>
    <row r="27" spans="1:18" ht="15">
      <c r="A27" s="4" t="s">
        <v>182</v>
      </c>
      <c r="B27" s="33"/>
      <c r="C27" s="33"/>
      <c r="D27" s="33"/>
      <c r="E27" s="33"/>
      <c r="F27" s="33"/>
    </row>
    <row r="29" spans="1:18" ht="42" customHeight="1">
      <c r="A29" s="193" t="s">
        <v>183</v>
      </c>
      <c r="B29" s="193"/>
      <c r="C29" s="193" t="s">
        <v>184</v>
      </c>
      <c r="D29" s="193"/>
      <c r="E29" s="193"/>
      <c r="F29" s="193"/>
      <c r="G29" s="193" t="s">
        <v>186</v>
      </c>
      <c r="H29" s="193"/>
      <c r="I29" s="193" t="s">
        <v>187</v>
      </c>
      <c r="J29" s="193"/>
      <c r="K29" s="193" t="s">
        <v>188</v>
      </c>
      <c r="L29" s="193" t="s">
        <v>189</v>
      </c>
      <c r="M29" s="193" t="s">
        <v>190</v>
      </c>
      <c r="N29" s="193"/>
      <c r="O29" s="193" t="s">
        <v>191</v>
      </c>
    </row>
    <row r="30" spans="1:18" ht="30" customHeight="1">
      <c r="A30" s="193"/>
      <c r="B30" s="193"/>
      <c r="C30" s="193" t="s">
        <v>240</v>
      </c>
      <c r="D30" s="193"/>
      <c r="E30" s="193"/>
      <c r="F30" s="193"/>
      <c r="G30" s="193"/>
      <c r="H30" s="193"/>
      <c r="I30" s="193"/>
      <c r="J30" s="193"/>
      <c r="K30" s="193"/>
      <c r="L30" s="193"/>
      <c r="M30" s="193"/>
      <c r="N30" s="193"/>
      <c r="O30" s="193"/>
    </row>
    <row r="31" spans="1:18">
      <c r="A31" s="38" t="s">
        <v>192</v>
      </c>
      <c r="B31" s="38" t="s">
        <v>193</v>
      </c>
      <c r="C31" s="193" t="s">
        <v>194</v>
      </c>
      <c r="D31" s="193"/>
      <c r="E31" s="193" t="s">
        <v>196</v>
      </c>
      <c r="F31" s="365"/>
      <c r="G31" s="193" t="s">
        <v>196</v>
      </c>
      <c r="H31" s="193"/>
      <c r="I31" s="193" t="s">
        <v>196</v>
      </c>
      <c r="J31" s="193"/>
      <c r="K31" s="38" t="s">
        <v>196</v>
      </c>
      <c r="L31" s="38" t="s">
        <v>196</v>
      </c>
      <c r="M31" s="193" t="s">
        <v>197</v>
      </c>
      <c r="N31" s="193"/>
      <c r="O31" s="38" t="s">
        <v>198</v>
      </c>
    </row>
    <row r="32" spans="1:18" ht="25" customHeight="1">
      <c r="A32" s="166" t="s">
        <v>1518</v>
      </c>
      <c r="B32" s="41">
        <v>1.5</v>
      </c>
      <c r="C32" s="360">
        <v>7</v>
      </c>
      <c r="D32" s="360"/>
      <c r="E32" s="360">
        <v>0.52</v>
      </c>
      <c r="F32" s="360"/>
      <c r="G32" s="360">
        <v>1.56</v>
      </c>
      <c r="H32" s="360"/>
      <c r="I32" s="361">
        <v>0.7</v>
      </c>
      <c r="J32" s="361"/>
      <c r="K32" s="41">
        <v>1.8</v>
      </c>
      <c r="L32" s="47">
        <v>10.1</v>
      </c>
      <c r="M32" s="360">
        <v>12.1</v>
      </c>
      <c r="N32" s="360"/>
      <c r="O32" s="150" t="s">
        <v>1676</v>
      </c>
      <c r="R32" s="150"/>
    </row>
    <row r="33" spans="1:18" ht="25" customHeight="1">
      <c r="A33" s="167" t="s">
        <v>1518</v>
      </c>
      <c r="B33" s="39">
        <v>2.5</v>
      </c>
      <c r="C33" s="358">
        <v>7</v>
      </c>
      <c r="D33" s="358"/>
      <c r="E33" s="358" t="s">
        <v>444</v>
      </c>
      <c r="F33" s="358"/>
      <c r="G33" s="358" t="s">
        <v>445</v>
      </c>
      <c r="H33" s="358"/>
      <c r="I33" s="359">
        <v>0.7</v>
      </c>
      <c r="J33" s="359"/>
      <c r="K33" s="39">
        <v>1.8</v>
      </c>
      <c r="L33" s="48">
        <v>11</v>
      </c>
      <c r="M33" s="358">
        <v>7.41</v>
      </c>
      <c r="N33" s="358"/>
      <c r="O33" s="151" t="s">
        <v>1434</v>
      </c>
      <c r="R33" s="151"/>
    </row>
    <row r="34" spans="1:18" ht="25" customHeight="1">
      <c r="A34" s="166" t="s">
        <v>1518</v>
      </c>
      <c r="B34" s="41">
        <v>4</v>
      </c>
      <c r="C34" s="360">
        <v>7</v>
      </c>
      <c r="D34" s="360"/>
      <c r="E34" s="360" t="s">
        <v>447</v>
      </c>
      <c r="F34" s="360"/>
      <c r="G34" s="360" t="s">
        <v>448</v>
      </c>
      <c r="H34" s="360"/>
      <c r="I34" s="361">
        <v>0.7</v>
      </c>
      <c r="J34" s="361"/>
      <c r="K34" s="41">
        <v>1.8</v>
      </c>
      <c r="L34" s="47">
        <v>12.3</v>
      </c>
      <c r="M34" s="360">
        <v>4.6100000000000003</v>
      </c>
      <c r="N34" s="360"/>
      <c r="O34" s="150" t="s">
        <v>1655</v>
      </c>
      <c r="R34" s="150"/>
    </row>
    <row r="35" spans="1:18" ht="25" customHeight="1">
      <c r="A35" s="167" t="s">
        <v>1518</v>
      </c>
      <c r="B35" s="39">
        <v>6</v>
      </c>
      <c r="C35" s="358">
        <v>7</v>
      </c>
      <c r="D35" s="358"/>
      <c r="E35" s="358" t="s">
        <v>394</v>
      </c>
      <c r="F35" s="358"/>
      <c r="G35" s="358" t="s">
        <v>449</v>
      </c>
      <c r="H35" s="358"/>
      <c r="I35" s="359">
        <v>0.7</v>
      </c>
      <c r="J35" s="359"/>
      <c r="K35" s="39">
        <v>1.8</v>
      </c>
      <c r="L35" s="48">
        <v>13.3</v>
      </c>
      <c r="M35" s="358">
        <v>3.08</v>
      </c>
      <c r="N35" s="358"/>
      <c r="O35" s="151" t="s">
        <v>1332</v>
      </c>
      <c r="R35" s="151"/>
    </row>
    <row r="36" spans="1:18" ht="25" customHeight="1">
      <c r="A36" s="166" t="s">
        <v>1518</v>
      </c>
      <c r="B36" s="41">
        <v>10</v>
      </c>
      <c r="C36" s="360">
        <v>7</v>
      </c>
      <c r="D36" s="360"/>
      <c r="E36" s="360" t="s">
        <v>396</v>
      </c>
      <c r="F36" s="360"/>
      <c r="G36" s="360" t="s">
        <v>450</v>
      </c>
      <c r="H36" s="360"/>
      <c r="I36" s="361">
        <v>0.7</v>
      </c>
      <c r="J36" s="361"/>
      <c r="K36" s="41">
        <v>1.8</v>
      </c>
      <c r="L36" s="47">
        <v>15.3</v>
      </c>
      <c r="M36" s="360">
        <v>1.83</v>
      </c>
      <c r="N36" s="360"/>
      <c r="O36" s="150" t="s">
        <v>1341</v>
      </c>
      <c r="R36" s="150"/>
    </row>
    <row r="37" spans="1:18" ht="25" customHeight="1">
      <c r="A37" s="167" t="s">
        <v>1518</v>
      </c>
      <c r="B37" s="39">
        <v>16</v>
      </c>
      <c r="C37" s="358">
        <v>7</v>
      </c>
      <c r="D37" s="358"/>
      <c r="E37" s="358" t="s">
        <v>398</v>
      </c>
      <c r="F37" s="358"/>
      <c r="G37" s="358" t="s">
        <v>468</v>
      </c>
      <c r="H37" s="358"/>
      <c r="I37" s="359">
        <v>0.7</v>
      </c>
      <c r="J37" s="359"/>
      <c r="K37" s="39">
        <v>1.8</v>
      </c>
      <c r="L37" s="48">
        <v>16.5</v>
      </c>
      <c r="M37" s="358">
        <v>1.1499999999999999</v>
      </c>
      <c r="N37" s="358"/>
      <c r="O37" s="151" t="s">
        <v>1483</v>
      </c>
      <c r="R37" s="151"/>
    </row>
    <row r="38" spans="1:18" ht="25" customHeight="1">
      <c r="A38" s="166" t="s">
        <v>1518</v>
      </c>
      <c r="B38" s="41">
        <v>25</v>
      </c>
      <c r="C38" s="360">
        <v>7</v>
      </c>
      <c r="D38" s="360"/>
      <c r="E38" s="360" t="s">
        <v>398</v>
      </c>
      <c r="F38" s="360"/>
      <c r="G38" s="360" t="s">
        <v>226</v>
      </c>
      <c r="H38" s="360"/>
      <c r="I38" s="361">
        <v>0.9</v>
      </c>
      <c r="J38" s="361"/>
      <c r="K38" s="41">
        <v>1.8</v>
      </c>
      <c r="L38" s="47">
        <v>20</v>
      </c>
      <c r="M38" s="360">
        <v>0.72699999999999998</v>
      </c>
      <c r="N38" s="360"/>
      <c r="O38" s="150" t="s">
        <v>1568</v>
      </c>
      <c r="R38" s="150"/>
    </row>
    <row r="39" spans="1:18" ht="25" customHeight="1">
      <c r="A39" s="167" t="s">
        <v>1518</v>
      </c>
      <c r="B39" s="39">
        <v>35</v>
      </c>
      <c r="C39" s="358">
        <v>7</v>
      </c>
      <c r="D39" s="358"/>
      <c r="E39" s="358" t="s">
        <v>398</v>
      </c>
      <c r="F39" s="358"/>
      <c r="G39" s="358" t="s">
        <v>504</v>
      </c>
      <c r="H39" s="358"/>
      <c r="I39" s="359">
        <v>0.9</v>
      </c>
      <c r="J39" s="359"/>
      <c r="K39" s="39">
        <v>1.8</v>
      </c>
      <c r="L39" s="48">
        <v>22</v>
      </c>
      <c r="M39" s="358">
        <v>0.52400000000000002</v>
      </c>
      <c r="N39" s="358"/>
      <c r="O39" s="151" t="s">
        <v>1677</v>
      </c>
      <c r="R39" s="151"/>
    </row>
    <row r="40" spans="1:18" ht="25" customHeight="1">
      <c r="A40" s="166" t="s">
        <v>1518</v>
      </c>
      <c r="B40" s="41">
        <v>50</v>
      </c>
      <c r="C40" s="360">
        <v>7</v>
      </c>
      <c r="D40" s="360"/>
      <c r="E40" s="360" t="s">
        <v>398</v>
      </c>
      <c r="F40" s="360"/>
      <c r="G40" s="360">
        <v>8.1999999999999993</v>
      </c>
      <c r="H40" s="360"/>
      <c r="I40" s="361">
        <v>1</v>
      </c>
      <c r="J40" s="361"/>
      <c r="K40" s="41">
        <v>1.8</v>
      </c>
      <c r="L40" s="47">
        <v>25</v>
      </c>
      <c r="M40" s="360">
        <v>0.38700000000000001</v>
      </c>
      <c r="N40" s="360"/>
      <c r="O40" s="150" t="s">
        <v>1678</v>
      </c>
      <c r="R40" s="150"/>
    </row>
    <row r="41" spans="1:18" ht="25" customHeight="1">
      <c r="A41" s="167" t="s">
        <v>1518</v>
      </c>
      <c r="B41" s="39">
        <v>70</v>
      </c>
      <c r="C41" s="358">
        <v>19</v>
      </c>
      <c r="D41" s="358"/>
      <c r="E41" s="358" t="s">
        <v>398</v>
      </c>
      <c r="F41" s="358"/>
      <c r="G41" s="358">
        <v>10</v>
      </c>
      <c r="H41" s="358"/>
      <c r="I41" s="359">
        <v>1.1000000000000001</v>
      </c>
      <c r="J41" s="359"/>
      <c r="K41" s="39">
        <v>1.9</v>
      </c>
      <c r="L41" s="48">
        <v>29.2</v>
      </c>
      <c r="M41" s="358">
        <v>0.26800000000000002</v>
      </c>
      <c r="N41" s="358"/>
      <c r="O41" s="151" t="s">
        <v>1675</v>
      </c>
      <c r="P41" s="135" t="s">
        <v>1346</v>
      </c>
      <c r="R41" s="151"/>
    </row>
    <row r="42" spans="1:18" ht="25" hidden="1" customHeight="1">
      <c r="A42" s="166" t="s">
        <v>1518</v>
      </c>
      <c r="B42" s="41">
        <v>95</v>
      </c>
      <c r="C42" s="360">
        <v>19</v>
      </c>
      <c r="D42" s="360"/>
      <c r="E42" s="360" t="s">
        <v>398</v>
      </c>
      <c r="F42" s="360"/>
      <c r="G42" s="360">
        <v>11.6</v>
      </c>
      <c r="H42" s="360"/>
      <c r="I42" s="361">
        <v>1.1000000000000001</v>
      </c>
      <c r="J42" s="361"/>
      <c r="K42" s="41"/>
      <c r="L42" s="47">
        <v>32.6</v>
      </c>
      <c r="M42" s="360">
        <v>0.193</v>
      </c>
      <c r="N42" s="360"/>
      <c r="O42" s="44"/>
    </row>
    <row r="43" spans="1:18" ht="25" hidden="1" customHeight="1">
      <c r="A43" s="167" t="s">
        <v>1518</v>
      </c>
      <c r="B43" s="39">
        <v>120</v>
      </c>
      <c r="C43" s="358">
        <v>19</v>
      </c>
      <c r="D43" s="358"/>
      <c r="E43" s="358" t="s">
        <v>398</v>
      </c>
      <c r="F43" s="358"/>
      <c r="G43" s="358">
        <v>13</v>
      </c>
      <c r="H43" s="358"/>
      <c r="I43" s="359">
        <v>1.2</v>
      </c>
      <c r="J43" s="359"/>
      <c r="K43" s="39"/>
      <c r="L43" s="48">
        <v>36</v>
      </c>
      <c r="M43" s="358">
        <v>0.153</v>
      </c>
      <c r="N43" s="358"/>
      <c r="O43" s="43"/>
    </row>
    <row r="44" spans="1:18" ht="25" hidden="1" customHeight="1">
      <c r="A44" s="166" t="s">
        <v>1518</v>
      </c>
      <c r="B44" s="41">
        <v>150</v>
      </c>
      <c r="C44" s="360">
        <v>19</v>
      </c>
      <c r="D44" s="360"/>
      <c r="E44" s="360" t="s">
        <v>398</v>
      </c>
      <c r="F44" s="360"/>
      <c r="G44" s="360">
        <v>14.4</v>
      </c>
      <c r="H44" s="360"/>
      <c r="I44" s="361">
        <v>1.4</v>
      </c>
      <c r="J44" s="361"/>
      <c r="K44" s="41"/>
      <c r="L44" s="47">
        <v>40.1</v>
      </c>
      <c r="M44" s="360">
        <v>0.124</v>
      </c>
      <c r="N44" s="360"/>
      <c r="O44" s="44"/>
    </row>
    <row r="45" spans="1:18" ht="25" hidden="1" customHeight="1">
      <c r="A45" s="167" t="s">
        <v>1518</v>
      </c>
      <c r="B45" s="39">
        <v>185</v>
      </c>
      <c r="C45" s="358">
        <v>37</v>
      </c>
      <c r="D45" s="358"/>
      <c r="E45" s="358" t="s">
        <v>398</v>
      </c>
      <c r="F45" s="358"/>
      <c r="G45" s="358">
        <v>16</v>
      </c>
      <c r="H45" s="358"/>
      <c r="I45" s="359">
        <v>1.6</v>
      </c>
      <c r="J45" s="359"/>
      <c r="K45" s="39"/>
      <c r="L45" s="48">
        <v>44.6</v>
      </c>
      <c r="M45" s="358">
        <v>9.9099999999999994E-2</v>
      </c>
      <c r="N45" s="358"/>
      <c r="O45" s="43"/>
    </row>
    <row r="46" spans="1:18" ht="25" hidden="1" customHeight="1">
      <c r="A46" s="166" t="s">
        <v>1518</v>
      </c>
      <c r="B46" s="41">
        <v>240</v>
      </c>
      <c r="C46" s="360">
        <v>37</v>
      </c>
      <c r="D46" s="360"/>
      <c r="E46" s="360" t="s">
        <v>398</v>
      </c>
      <c r="F46" s="360"/>
      <c r="G46" s="360">
        <v>18.399999999999999</v>
      </c>
      <c r="H46" s="360"/>
      <c r="I46" s="361">
        <v>1.7</v>
      </c>
      <c r="J46" s="361"/>
      <c r="K46" s="41"/>
      <c r="L46" s="47">
        <v>49.6</v>
      </c>
      <c r="M46" s="360">
        <v>7.5399999999999995E-2</v>
      </c>
      <c r="N46" s="360"/>
      <c r="O46" s="44"/>
    </row>
    <row r="47" spans="1:18" ht="25" hidden="1" customHeight="1">
      <c r="A47" s="167" t="s">
        <v>1518</v>
      </c>
      <c r="B47" s="39">
        <v>300</v>
      </c>
      <c r="C47" s="358">
        <v>37</v>
      </c>
      <c r="D47" s="358"/>
      <c r="E47" s="358" t="s">
        <v>398</v>
      </c>
      <c r="F47" s="358"/>
      <c r="G47" s="358">
        <v>20.6</v>
      </c>
      <c r="H47" s="358"/>
      <c r="I47" s="359">
        <v>1.8</v>
      </c>
      <c r="J47" s="359"/>
      <c r="K47" s="39"/>
      <c r="L47" s="48">
        <v>54.6</v>
      </c>
      <c r="M47" s="358">
        <v>6.0100000000000001E-2</v>
      </c>
      <c r="N47" s="358"/>
      <c r="O47" s="43"/>
    </row>
    <row r="65" spans="1:15" ht="30" customHeight="1">
      <c r="A65" s="12"/>
      <c r="B65" s="13" t="s">
        <v>7</v>
      </c>
      <c r="C65" s="14"/>
      <c r="D65" s="14"/>
      <c r="E65" s="14"/>
      <c r="F65" s="14"/>
      <c r="G65" s="14"/>
      <c r="H65" s="14"/>
      <c r="I65" s="14"/>
      <c r="J65" s="14"/>
      <c r="K65" s="14"/>
      <c r="L65" s="14"/>
      <c r="M65" s="14"/>
      <c r="N65" s="14"/>
      <c r="O65" s="16">
        <v>84</v>
      </c>
    </row>
  </sheetData>
  <mergeCells count="96">
    <mergeCell ref="H1:N1"/>
    <mergeCell ref="A2:O2"/>
    <mergeCell ref="C29:F29"/>
    <mergeCell ref="C30:F30"/>
    <mergeCell ref="C31:D31"/>
    <mergeCell ref="E31:F31"/>
    <mergeCell ref="G31:H31"/>
    <mergeCell ref="I31:J31"/>
    <mergeCell ref="M31:N31"/>
    <mergeCell ref="K29:K30"/>
    <mergeCell ref="L29:L30"/>
    <mergeCell ref="O29:O30"/>
    <mergeCell ref="A29:B30"/>
    <mergeCell ref="G29:H30"/>
    <mergeCell ref="I29:J30"/>
    <mergeCell ref="M29:N30"/>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s>
  <hyperlinks>
    <hyperlink ref="B65" r:id="rId1" tooltip="http://www.Z43-cable.vn" xr:uid="{00000000-0004-0000-5000-000000000000}"/>
  </hyperlinks>
  <pageMargins left="0.47222222222222199" right="0.47222222222222199" top="0.118055555555556" bottom="5.9027777777777797E-2" header="0" footer="0"/>
  <pageSetup paperSize="9" scale="65" orientation="portrait" r:id="rId2"/>
  <colBreaks count="1" manualBreakCount="1">
    <brk id="15" max="74" man="1"/>
  </colBreaks>
  <drawing r:id="rId3"/>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tabColor rgb="FFFF0000"/>
  </sheetPr>
  <dimension ref="A1:R65"/>
  <sheetViews>
    <sheetView topLeftCell="A34" zoomScale="85" zoomScaleNormal="85" zoomScaleSheetLayoutView="115" workbookViewId="0">
      <selection activeCell="L32" sqref="L32:L47"/>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1137</v>
      </c>
      <c r="B1" s="17"/>
      <c r="C1" s="17"/>
      <c r="D1" s="17"/>
      <c r="E1" s="17"/>
      <c r="F1" s="17"/>
      <c r="H1" s="179" t="s">
        <v>1</v>
      </c>
      <c r="I1" s="179"/>
      <c r="J1" s="179"/>
      <c r="K1" s="179"/>
      <c r="L1" s="179"/>
      <c r="M1" s="179"/>
      <c r="N1" s="179"/>
    </row>
    <row r="2" spans="1:15" s="1" customFormat="1" ht="45" customHeight="1">
      <c r="A2" s="364" t="s">
        <v>1138</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1040</v>
      </c>
      <c r="B4" s="31"/>
      <c r="C4" s="31"/>
      <c r="D4" s="31"/>
      <c r="E4" s="31"/>
      <c r="F4" s="31"/>
      <c r="G4" s="32"/>
      <c r="H4" s="32"/>
      <c r="I4" s="32"/>
      <c r="J4" s="32"/>
      <c r="K4" s="32"/>
      <c r="L4" s="32"/>
      <c r="M4" s="32"/>
      <c r="N4" s="32"/>
      <c r="O4" s="32"/>
    </row>
    <row r="5" spans="1:15">
      <c r="A5" s="22"/>
      <c r="B5" s="22"/>
      <c r="C5" s="22"/>
      <c r="D5" s="22"/>
      <c r="E5" s="22"/>
      <c r="F5" s="22"/>
    </row>
    <row r="6" spans="1:15" ht="15">
      <c r="A6" s="4" t="s">
        <v>1119</v>
      </c>
      <c r="B6" s="33"/>
      <c r="C6" s="33"/>
      <c r="D6" s="33"/>
      <c r="E6" s="33"/>
      <c r="F6" s="33"/>
    </row>
    <row r="7" spans="1:15">
      <c r="A7" s="2" t="s">
        <v>233</v>
      </c>
      <c r="B7" s="34"/>
      <c r="C7" s="34"/>
      <c r="D7" s="34"/>
      <c r="E7" s="34"/>
      <c r="F7" s="34"/>
    </row>
    <row r="8" spans="1:15">
      <c r="A8" s="2" t="s">
        <v>1052</v>
      </c>
      <c r="B8" s="34"/>
      <c r="C8" s="34"/>
      <c r="D8" s="34"/>
      <c r="E8" s="34"/>
      <c r="F8" s="34"/>
    </row>
    <row r="9" spans="1:15">
      <c r="A9" s="2" t="s">
        <v>1063</v>
      </c>
      <c r="B9" s="34"/>
      <c r="C9" s="34"/>
      <c r="D9" s="34"/>
      <c r="E9" s="34"/>
      <c r="F9" s="34"/>
    </row>
    <row r="10" spans="1:15">
      <c r="A10" s="2" t="s">
        <v>1120</v>
      </c>
      <c r="B10" s="34"/>
      <c r="C10" s="34"/>
      <c r="D10" s="34"/>
      <c r="E10" s="34"/>
      <c r="F10" s="34"/>
    </row>
    <row r="12" spans="1:15" s="1" customFormat="1" ht="15.5">
      <c r="A12" s="4" t="s">
        <v>174</v>
      </c>
      <c r="B12" s="4"/>
      <c r="C12" s="4"/>
      <c r="D12" s="4"/>
      <c r="E12" s="4"/>
      <c r="F12" s="4"/>
    </row>
    <row r="13" spans="1:15">
      <c r="A13" s="2" t="s">
        <v>1121</v>
      </c>
      <c r="B13" s="34"/>
      <c r="C13" s="34"/>
      <c r="D13" s="34"/>
      <c r="E13" s="34"/>
      <c r="F13" s="34"/>
      <c r="G13" s="35"/>
      <c r="H13" s="35"/>
      <c r="I13" s="35"/>
      <c r="J13" s="35"/>
      <c r="K13" s="35"/>
      <c r="L13" s="35"/>
    </row>
    <row r="14" spans="1:15">
      <c r="A14" s="2" t="s">
        <v>1122</v>
      </c>
      <c r="B14" s="34"/>
      <c r="C14" s="34"/>
      <c r="D14" s="34"/>
      <c r="E14" s="34"/>
      <c r="F14" s="34"/>
      <c r="G14" s="35"/>
      <c r="H14" s="35"/>
      <c r="I14" s="35"/>
      <c r="J14" s="35"/>
      <c r="K14" s="35"/>
      <c r="L14" s="35"/>
    </row>
    <row r="15" spans="1:15">
      <c r="A15" s="2" t="s">
        <v>1136</v>
      </c>
    </row>
    <row r="16" spans="1:15">
      <c r="A16" s="2" t="s">
        <v>1044</v>
      </c>
    </row>
    <row r="18" spans="1:18" ht="15">
      <c r="A18" s="4" t="s">
        <v>176</v>
      </c>
      <c r="B18" s="33"/>
      <c r="C18" s="33"/>
      <c r="D18" s="33"/>
      <c r="E18" s="33"/>
      <c r="F18" s="33"/>
    </row>
    <row r="19" spans="1:18">
      <c r="A19" s="36" t="s">
        <v>1123</v>
      </c>
      <c r="B19" s="37"/>
      <c r="C19" s="37"/>
      <c r="D19" s="37"/>
      <c r="E19" s="37"/>
      <c r="F19" s="37"/>
    </row>
    <row r="20" spans="1:18">
      <c r="A20" s="36" t="s">
        <v>1124</v>
      </c>
      <c r="B20" s="37"/>
      <c r="C20" s="37"/>
      <c r="D20" s="37"/>
      <c r="E20" s="37"/>
      <c r="F20" s="37"/>
    </row>
    <row r="21" spans="1:18">
      <c r="A21" s="36" t="s">
        <v>1125</v>
      </c>
      <c r="B21" s="37"/>
      <c r="C21" s="37"/>
      <c r="D21" s="37"/>
      <c r="E21" s="37"/>
      <c r="F21" s="37"/>
    </row>
    <row r="22" spans="1:18">
      <c r="A22" s="36" t="s">
        <v>1126</v>
      </c>
      <c r="B22" s="37"/>
      <c r="C22" s="37"/>
      <c r="D22" s="37"/>
      <c r="E22" s="37"/>
      <c r="F22" s="37"/>
    </row>
    <row r="23" spans="1:18">
      <c r="A23" s="36" t="s">
        <v>1127</v>
      </c>
      <c r="B23" s="37"/>
      <c r="C23" s="37"/>
      <c r="D23" s="37"/>
      <c r="E23" s="37"/>
      <c r="F23" s="37"/>
    </row>
    <row r="24" spans="1:18">
      <c r="A24" s="36" t="s">
        <v>1128</v>
      </c>
      <c r="B24" s="37"/>
      <c r="C24" s="37"/>
      <c r="D24" s="37"/>
      <c r="E24" s="37"/>
      <c r="F24" s="37"/>
    </row>
    <row r="25" spans="1:18">
      <c r="A25" s="36" t="s">
        <v>1129</v>
      </c>
      <c r="B25" s="37"/>
      <c r="C25" s="37"/>
      <c r="D25" s="37"/>
      <c r="E25" s="37"/>
      <c r="F25" s="37"/>
    </row>
    <row r="26" spans="1:18">
      <c r="A26" s="36"/>
      <c r="B26" s="37"/>
      <c r="C26" s="37"/>
      <c r="D26" s="37"/>
      <c r="E26" s="37"/>
      <c r="F26" s="37"/>
    </row>
    <row r="27" spans="1:18" ht="15">
      <c r="A27" s="4" t="s">
        <v>182</v>
      </c>
      <c r="B27" s="33"/>
      <c r="C27" s="33"/>
      <c r="D27" s="33"/>
      <c r="E27" s="33"/>
      <c r="F27" s="33"/>
    </row>
    <row r="29" spans="1:18" ht="42" customHeight="1">
      <c r="A29" s="193" t="s">
        <v>183</v>
      </c>
      <c r="B29" s="193"/>
      <c r="C29" s="193" t="s">
        <v>184</v>
      </c>
      <c r="D29" s="193"/>
      <c r="E29" s="193"/>
      <c r="F29" s="193"/>
      <c r="G29" s="193" t="s">
        <v>186</v>
      </c>
      <c r="H29" s="193"/>
      <c r="I29" s="193" t="s">
        <v>187</v>
      </c>
      <c r="J29" s="193"/>
      <c r="K29" s="193" t="s">
        <v>188</v>
      </c>
      <c r="L29" s="193" t="s">
        <v>189</v>
      </c>
      <c r="M29" s="193" t="s">
        <v>190</v>
      </c>
      <c r="N29" s="193"/>
      <c r="O29" s="193" t="s">
        <v>191</v>
      </c>
    </row>
    <row r="30" spans="1:18" ht="30" customHeight="1">
      <c r="A30" s="193"/>
      <c r="B30" s="193"/>
      <c r="C30" s="193" t="s">
        <v>240</v>
      </c>
      <c r="D30" s="193"/>
      <c r="E30" s="193"/>
      <c r="F30" s="193"/>
      <c r="G30" s="193"/>
      <c r="H30" s="193"/>
      <c r="I30" s="193"/>
      <c r="J30" s="193"/>
      <c r="K30" s="193"/>
      <c r="L30" s="193"/>
      <c r="M30" s="193"/>
      <c r="N30" s="193"/>
      <c r="O30" s="193"/>
    </row>
    <row r="31" spans="1:18">
      <c r="A31" s="38" t="s">
        <v>192</v>
      </c>
      <c r="B31" s="38" t="s">
        <v>193</v>
      </c>
      <c r="C31" s="193" t="s">
        <v>194</v>
      </c>
      <c r="D31" s="193"/>
      <c r="E31" s="193" t="s">
        <v>196</v>
      </c>
      <c r="F31" s="365"/>
      <c r="G31" s="193" t="s">
        <v>196</v>
      </c>
      <c r="H31" s="193"/>
      <c r="I31" s="193" t="s">
        <v>196</v>
      </c>
      <c r="J31" s="193"/>
      <c r="K31" s="38" t="s">
        <v>196</v>
      </c>
      <c r="L31" s="38" t="s">
        <v>196</v>
      </c>
      <c r="M31" s="193" t="s">
        <v>197</v>
      </c>
      <c r="N31" s="193"/>
      <c r="O31" s="38" t="s">
        <v>198</v>
      </c>
    </row>
    <row r="32" spans="1:18" ht="25" customHeight="1">
      <c r="A32" s="41" t="s">
        <v>1139</v>
      </c>
      <c r="B32" s="41">
        <v>1.5</v>
      </c>
      <c r="C32" s="360">
        <v>7</v>
      </c>
      <c r="D32" s="360"/>
      <c r="E32" s="360">
        <v>0.52</v>
      </c>
      <c r="F32" s="360"/>
      <c r="G32" s="360">
        <v>1.56</v>
      </c>
      <c r="H32" s="360"/>
      <c r="I32" s="361">
        <v>0.7</v>
      </c>
      <c r="J32" s="361"/>
      <c r="K32" s="41">
        <v>1.8</v>
      </c>
      <c r="L32" s="47">
        <v>10.8</v>
      </c>
      <c r="M32" s="360">
        <v>12.1</v>
      </c>
      <c r="N32" s="360"/>
      <c r="O32" s="150" t="s">
        <v>1434</v>
      </c>
      <c r="R32" s="150"/>
    </row>
    <row r="33" spans="1:18" ht="25" customHeight="1">
      <c r="A33" s="39" t="s">
        <v>1139</v>
      </c>
      <c r="B33" s="39">
        <v>2.5</v>
      </c>
      <c r="C33" s="358">
        <v>7</v>
      </c>
      <c r="D33" s="358"/>
      <c r="E33" s="358" t="s">
        <v>444</v>
      </c>
      <c r="F33" s="358"/>
      <c r="G33" s="358" t="s">
        <v>445</v>
      </c>
      <c r="H33" s="358"/>
      <c r="I33" s="359">
        <v>0.7</v>
      </c>
      <c r="J33" s="359"/>
      <c r="K33" s="39">
        <v>1.8</v>
      </c>
      <c r="L33" s="48">
        <v>11.8</v>
      </c>
      <c r="M33" s="358">
        <v>7.41</v>
      </c>
      <c r="N33" s="358"/>
      <c r="O33" s="151" t="s">
        <v>1462</v>
      </c>
      <c r="R33" s="151"/>
    </row>
    <row r="34" spans="1:18" ht="25" customHeight="1">
      <c r="A34" s="41" t="s">
        <v>1139</v>
      </c>
      <c r="B34" s="41">
        <v>4</v>
      </c>
      <c r="C34" s="360">
        <v>7</v>
      </c>
      <c r="D34" s="360"/>
      <c r="E34" s="360" t="s">
        <v>447</v>
      </c>
      <c r="F34" s="360"/>
      <c r="G34" s="360" t="s">
        <v>448</v>
      </c>
      <c r="H34" s="360"/>
      <c r="I34" s="361">
        <v>0.7</v>
      </c>
      <c r="J34" s="361"/>
      <c r="K34" s="41">
        <v>1.8</v>
      </c>
      <c r="L34" s="47">
        <v>13</v>
      </c>
      <c r="M34" s="360">
        <v>4.6100000000000003</v>
      </c>
      <c r="N34" s="360"/>
      <c r="O34" s="150" t="s">
        <v>1692</v>
      </c>
      <c r="R34" s="150"/>
    </row>
    <row r="35" spans="1:18" ht="25" customHeight="1">
      <c r="A35" s="39" t="s">
        <v>1139</v>
      </c>
      <c r="B35" s="39">
        <v>6</v>
      </c>
      <c r="C35" s="358">
        <v>7</v>
      </c>
      <c r="D35" s="358"/>
      <c r="E35" s="358" t="s">
        <v>394</v>
      </c>
      <c r="F35" s="358"/>
      <c r="G35" s="358" t="s">
        <v>449</v>
      </c>
      <c r="H35" s="358"/>
      <c r="I35" s="359">
        <v>0.7</v>
      </c>
      <c r="J35" s="359"/>
      <c r="K35" s="39">
        <v>1.8</v>
      </c>
      <c r="L35" s="48">
        <v>14</v>
      </c>
      <c r="M35" s="358">
        <v>3.08</v>
      </c>
      <c r="N35" s="358"/>
      <c r="O35" s="151" t="s">
        <v>1693</v>
      </c>
      <c r="R35" s="151"/>
    </row>
    <row r="36" spans="1:18" ht="25" customHeight="1">
      <c r="A36" s="41" t="s">
        <v>1139</v>
      </c>
      <c r="B36" s="41">
        <v>10</v>
      </c>
      <c r="C36" s="360">
        <v>7</v>
      </c>
      <c r="D36" s="360"/>
      <c r="E36" s="360" t="s">
        <v>396</v>
      </c>
      <c r="F36" s="360"/>
      <c r="G36" s="360" t="s">
        <v>450</v>
      </c>
      <c r="H36" s="360"/>
      <c r="I36" s="361">
        <v>0.7</v>
      </c>
      <c r="J36" s="361"/>
      <c r="K36" s="41">
        <v>1.8</v>
      </c>
      <c r="L36" s="47">
        <v>16.399999999999999</v>
      </c>
      <c r="M36" s="360">
        <v>1.83</v>
      </c>
      <c r="N36" s="360"/>
      <c r="O36" s="150" t="s">
        <v>1694</v>
      </c>
      <c r="R36" s="150"/>
    </row>
    <row r="37" spans="1:18" ht="25" customHeight="1">
      <c r="A37" s="39" t="s">
        <v>1139</v>
      </c>
      <c r="B37" s="39">
        <v>16</v>
      </c>
      <c r="C37" s="358">
        <v>7</v>
      </c>
      <c r="D37" s="358"/>
      <c r="E37" s="358" t="s">
        <v>398</v>
      </c>
      <c r="F37" s="358"/>
      <c r="G37" s="358" t="s">
        <v>468</v>
      </c>
      <c r="H37" s="358"/>
      <c r="I37" s="359">
        <v>0.7</v>
      </c>
      <c r="J37" s="359"/>
      <c r="K37" s="39">
        <v>1.8</v>
      </c>
      <c r="L37" s="48">
        <v>17.7</v>
      </c>
      <c r="M37" s="358">
        <v>1.1499999999999999</v>
      </c>
      <c r="N37" s="358"/>
      <c r="O37" s="151" t="s">
        <v>1400</v>
      </c>
      <c r="R37" s="151"/>
    </row>
    <row r="38" spans="1:18" ht="25" customHeight="1">
      <c r="A38" s="41" t="s">
        <v>1139</v>
      </c>
      <c r="B38" s="41">
        <v>25</v>
      </c>
      <c r="C38" s="360">
        <v>7</v>
      </c>
      <c r="D38" s="360"/>
      <c r="E38" s="360" t="s">
        <v>398</v>
      </c>
      <c r="F38" s="360"/>
      <c r="G38" s="360" t="s">
        <v>226</v>
      </c>
      <c r="H38" s="360"/>
      <c r="I38" s="361">
        <v>0.9</v>
      </c>
      <c r="J38" s="361"/>
      <c r="K38" s="41">
        <v>1.8</v>
      </c>
      <c r="L38" s="47">
        <v>21.3</v>
      </c>
      <c r="M38" s="360">
        <v>0.72699999999999998</v>
      </c>
      <c r="N38" s="360"/>
      <c r="O38" s="150" t="s">
        <v>1695</v>
      </c>
      <c r="R38" s="150"/>
    </row>
    <row r="39" spans="1:18" ht="25" customHeight="1">
      <c r="A39" s="39" t="s">
        <v>1139</v>
      </c>
      <c r="B39" s="39">
        <v>35</v>
      </c>
      <c r="C39" s="358">
        <v>7</v>
      </c>
      <c r="D39" s="358"/>
      <c r="E39" s="358" t="s">
        <v>398</v>
      </c>
      <c r="F39" s="358"/>
      <c r="G39" s="358" t="s">
        <v>504</v>
      </c>
      <c r="H39" s="358"/>
      <c r="I39" s="359">
        <v>0.9</v>
      </c>
      <c r="J39" s="359"/>
      <c r="K39" s="39">
        <v>1.8</v>
      </c>
      <c r="L39" s="48">
        <v>23.7</v>
      </c>
      <c r="M39" s="358">
        <v>0.52400000000000002</v>
      </c>
      <c r="N39" s="358"/>
      <c r="O39" s="151" t="s">
        <v>1696</v>
      </c>
      <c r="R39" s="151"/>
    </row>
    <row r="40" spans="1:18" ht="25" customHeight="1">
      <c r="A40" s="41" t="s">
        <v>1139</v>
      </c>
      <c r="B40" s="41">
        <v>50</v>
      </c>
      <c r="C40" s="360">
        <v>7</v>
      </c>
      <c r="D40" s="360"/>
      <c r="E40" s="360" t="s">
        <v>398</v>
      </c>
      <c r="F40" s="360"/>
      <c r="G40" s="360">
        <v>8.1999999999999993</v>
      </c>
      <c r="H40" s="360"/>
      <c r="I40" s="361">
        <v>1</v>
      </c>
      <c r="J40" s="361"/>
      <c r="K40" s="41">
        <v>1.8</v>
      </c>
      <c r="L40" s="47">
        <v>26.7</v>
      </c>
      <c r="M40" s="360">
        <v>0.38700000000000001</v>
      </c>
      <c r="N40" s="360"/>
      <c r="O40" s="150" t="s">
        <v>1636</v>
      </c>
      <c r="R40" s="150"/>
    </row>
    <row r="41" spans="1:18" ht="25" customHeight="1">
      <c r="A41" s="39" t="s">
        <v>1139</v>
      </c>
      <c r="B41" s="39">
        <v>70</v>
      </c>
      <c r="C41" s="358">
        <v>19</v>
      </c>
      <c r="D41" s="358"/>
      <c r="E41" s="358" t="s">
        <v>398</v>
      </c>
      <c r="F41" s="358"/>
      <c r="G41" s="358">
        <v>10</v>
      </c>
      <c r="H41" s="358"/>
      <c r="I41" s="359">
        <v>1.1000000000000001</v>
      </c>
      <c r="J41" s="359"/>
      <c r="K41" s="39">
        <v>2</v>
      </c>
      <c r="L41" s="48">
        <v>31.2</v>
      </c>
      <c r="M41" s="358">
        <v>0.26800000000000002</v>
      </c>
      <c r="N41" s="358"/>
      <c r="O41" s="151" t="s">
        <v>1697</v>
      </c>
      <c r="R41" s="151"/>
    </row>
    <row r="42" spans="1:18" ht="25" customHeight="1">
      <c r="A42" s="41" t="s">
        <v>1139</v>
      </c>
      <c r="B42" s="41">
        <v>95</v>
      </c>
      <c r="C42" s="360">
        <v>19</v>
      </c>
      <c r="D42" s="360"/>
      <c r="E42" s="360" t="s">
        <v>398</v>
      </c>
      <c r="F42" s="360"/>
      <c r="G42" s="360">
        <v>11.6</v>
      </c>
      <c r="H42" s="360"/>
      <c r="I42" s="361">
        <v>1.1000000000000001</v>
      </c>
      <c r="J42" s="361"/>
      <c r="K42" s="41">
        <v>2.1</v>
      </c>
      <c r="L42" s="47">
        <v>34.700000000000003</v>
      </c>
      <c r="M42" s="360">
        <v>0.193</v>
      </c>
      <c r="N42" s="360"/>
      <c r="O42" s="150" t="s">
        <v>1698</v>
      </c>
      <c r="R42" s="150"/>
    </row>
    <row r="43" spans="1:18" ht="25" customHeight="1">
      <c r="A43" s="39" t="s">
        <v>1139</v>
      </c>
      <c r="B43" s="39">
        <v>120</v>
      </c>
      <c r="C43" s="358">
        <v>19</v>
      </c>
      <c r="D43" s="358"/>
      <c r="E43" s="358" t="s">
        <v>398</v>
      </c>
      <c r="F43" s="358"/>
      <c r="G43" s="358">
        <v>13</v>
      </c>
      <c r="H43" s="358"/>
      <c r="I43" s="359">
        <v>1.2</v>
      </c>
      <c r="J43" s="359"/>
      <c r="K43" s="39">
        <v>2.2000000000000002</v>
      </c>
      <c r="L43" s="48">
        <v>38.299999999999997</v>
      </c>
      <c r="M43" s="358">
        <v>0.153</v>
      </c>
      <c r="N43" s="358"/>
      <c r="O43" s="151" t="s">
        <v>1699</v>
      </c>
      <c r="R43" s="151"/>
    </row>
    <row r="44" spans="1:18" ht="25" customHeight="1">
      <c r="A44" s="41" t="s">
        <v>1139</v>
      </c>
      <c r="B44" s="41">
        <v>150</v>
      </c>
      <c r="C44" s="360">
        <v>19</v>
      </c>
      <c r="D44" s="360"/>
      <c r="E44" s="360" t="s">
        <v>398</v>
      </c>
      <c r="F44" s="360"/>
      <c r="G44" s="360">
        <v>14.4</v>
      </c>
      <c r="H44" s="360"/>
      <c r="I44" s="361">
        <v>1.4</v>
      </c>
      <c r="J44" s="361"/>
      <c r="K44" s="41">
        <v>2.4</v>
      </c>
      <c r="L44" s="47">
        <v>42.7</v>
      </c>
      <c r="M44" s="360">
        <v>0.124</v>
      </c>
      <c r="N44" s="360"/>
      <c r="O44" s="150" t="s">
        <v>1700</v>
      </c>
      <c r="R44" s="150"/>
    </row>
    <row r="45" spans="1:18" ht="25" customHeight="1">
      <c r="A45" s="39" t="s">
        <v>1139</v>
      </c>
      <c r="B45" s="39">
        <v>185</v>
      </c>
      <c r="C45" s="358">
        <v>37</v>
      </c>
      <c r="D45" s="358"/>
      <c r="E45" s="358" t="s">
        <v>398</v>
      </c>
      <c r="F45" s="358"/>
      <c r="G45" s="358">
        <v>16</v>
      </c>
      <c r="H45" s="358"/>
      <c r="I45" s="359">
        <v>1.6</v>
      </c>
      <c r="J45" s="359"/>
      <c r="K45" s="39">
        <v>2.5</v>
      </c>
      <c r="L45" s="48">
        <v>47.6</v>
      </c>
      <c r="M45" s="358">
        <v>9.9099999999999994E-2</v>
      </c>
      <c r="N45" s="358"/>
      <c r="O45" s="151" t="s">
        <v>1701</v>
      </c>
      <c r="R45" s="151"/>
    </row>
    <row r="46" spans="1:18" ht="25" customHeight="1">
      <c r="A46" s="41" t="s">
        <v>1139</v>
      </c>
      <c r="B46" s="41">
        <v>240</v>
      </c>
      <c r="C46" s="360">
        <v>37</v>
      </c>
      <c r="D46" s="360"/>
      <c r="E46" s="360" t="s">
        <v>398</v>
      </c>
      <c r="F46" s="360"/>
      <c r="G46" s="360">
        <v>18.399999999999999</v>
      </c>
      <c r="H46" s="360"/>
      <c r="I46" s="361">
        <v>1.7</v>
      </c>
      <c r="J46" s="361"/>
      <c r="K46" s="41">
        <v>2.7</v>
      </c>
      <c r="L46" s="47">
        <v>53.2</v>
      </c>
      <c r="M46" s="360">
        <v>7.5399999999999995E-2</v>
      </c>
      <c r="N46" s="360"/>
      <c r="O46" s="150" t="s">
        <v>1702</v>
      </c>
      <c r="R46" s="150"/>
    </row>
    <row r="47" spans="1:18" ht="25" customHeight="1">
      <c r="A47" s="39" t="s">
        <v>1139</v>
      </c>
      <c r="B47" s="39">
        <v>300</v>
      </c>
      <c r="C47" s="358">
        <v>37</v>
      </c>
      <c r="D47" s="358"/>
      <c r="E47" s="358" t="s">
        <v>398</v>
      </c>
      <c r="F47" s="358"/>
      <c r="G47" s="358">
        <v>20.6</v>
      </c>
      <c r="H47" s="358"/>
      <c r="I47" s="359">
        <v>1.8</v>
      </c>
      <c r="J47" s="359"/>
      <c r="K47" s="39">
        <v>2.9</v>
      </c>
      <c r="L47" s="48">
        <v>58.8</v>
      </c>
      <c r="M47" s="358">
        <v>6.0100000000000001E-2</v>
      </c>
      <c r="N47" s="358"/>
      <c r="O47" s="151" t="s">
        <v>1703</v>
      </c>
      <c r="P47" s="135" t="s">
        <v>1346</v>
      </c>
      <c r="R47" s="151"/>
    </row>
    <row r="65" spans="1:15" ht="30" customHeight="1">
      <c r="A65" s="12"/>
      <c r="B65" s="13" t="s">
        <v>7</v>
      </c>
      <c r="C65" s="14"/>
      <c r="D65" s="14"/>
      <c r="E65" s="14"/>
      <c r="F65" s="14"/>
      <c r="G65" s="14"/>
      <c r="H65" s="14"/>
      <c r="I65" s="14"/>
      <c r="J65" s="14"/>
      <c r="K65" s="14"/>
      <c r="L65" s="14"/>
      <c r="M65" s="14"/>
      <c r="N65" s="14"/>
      <c r="O65" s="16">
        <v>85</v>
      </c>
    </row>
  </sheetData>
  <mergeCells count="96">
    <mergeCell ref="H1:N1"/>
    <mergeCell ref="A2:O2"/>
    <mergeCell ref="C29:F29"/>
    <mergeCell ref="C30:F30"/>
    <mergeCell ref="C31:D31"/>
    <mergeCell ref="E31:F31"/>
    <mergeCell ref="G31:H31"/>
    <mergeCell ref="I31:J31"/>
    <mergeCell ref="M31:N31"/>
    <mergeCell ref="K29:K30"/>
    <mergeCell ref="L29:L30"/>
    <mergeCell ref="O29:O30"/>
    <mergeCell ref="A29:B30"/>
    <mergeCell ref="G29:H30"/>
    <mergeCell ref="I29:J30"/>
    <mergeCell ref="M29:N30"/>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s>
  <hyperlinks>
    <hyperlink ref="B65" r:id="rId1" tooltip="http://www.Z43-cable.vn" xr:uid="{00000000-0004-0000-5100-000000000000}"/>
  </hyperlinks>
  <pageMargins left="0.47222222222222199" right="0.47222222222222199" top="0.118055555555556" bottom="5.9027777777777797E-2" header="0" footer="0"/>
  <pageSetup paperSize="9" scale="65" orientation="portrait" r:id="rId2"/>
  <colBreaks count="1" manualBreakCount="1">
    <brk id="15" max="73" man="1"/>
  </colBreaks>
  <drawing r:id="rId3"/>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tabColor rgb="FFFF0000"/>
  </sheetPr>
  <dimension ref="A1:Q65"/>
  <sheetViews>
    <sheetView topLeftCell="A35" zoomScale="115" zoomScaleNormal="115" zoomScaleSheetLayoutView="115" workbookViewId="0">
      <selection activeCell="P48" sqref="P48"/>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1140</v>
      </c>
      <c r="B1" s="17"/>
      <c r="C1" s="17"/>
      <c r="D1" s="17"/>
      <c r="E1" s="17"/>
      <c r="F1" s="17"/>
      <c r="H1" s="179" t="s">
        <v>1</v>
      </c>
      <c r="I1" s="179"/>
      <c r="J1" s="179"/>
      <c r="K1" s="179"/>
      <c r="L1" s="179"/>
      <c r="M1" s="179"/>
      <c r="N1" s="179"/>
    </row>
    <row r="2" spans="1:15" s="1" customFormat="1" ht="45" customHeight="1">
      <c r="A2" s="364" t="s">
        <v>1141</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1040</v>
      </c>
      <c r="B4" s="31"/>
      <c r="C4" s="31"/>
      <c r="D4" s="31"/>
      <c r="E4" s="31"/>
      <c r="F4" s="31"/>
      <c r="G4" s="32"/>
      <c r="H4" s="32"/>
      <c r="I4" s="32"/>
      <c r="J4" s="32"/>
      <c r="K4" s="32"/>
      <c r="L4" s="32"/>
      <c r="M4" s="32"/>
      <c r="N4" s="32"/>
      <c r="O4" s="32"/>
    </row>
    <row r="5" spans="1:15">
      <c r="A5" s="22"/>
      <c r="B5" s="22"/>
      <c r="C5" s="22"/>
      <c r="D5" s="22"/>
      <c r="E5" s="22"/>
      <c r="F5" s="22"/>
    </row>
    <row r="6" spans="1:15" ht="15">
      <c r="A6" s="4" t="s">
        <v>1119</v>
      </c>
      <c r="B6" s="33"/>
      <c r="C6" s="33"/>
      <c r="D6" s="33"/>
      <c r="E6" s="33"/>
      <c r="F6" s="33"/>
    </row>
    <row r="7" spans="1:15">
      <c r="A7" s="2" t="s">
        <v>233</v>
      </c>
      <c r="B7" s="34"/>
      <c r="C7" s="34"/>
      <c r="D7" s="34"/>
      <c r="E7" s="34"/>
      <c r="F7" s="34"/>
    </row>
    <row r="8" spans="1:15">
      <c r="A8" s="2" t="s">
        <v>1052</v>
      </c>
      <c r="B8" s="34"/>
      <c r="C8" s="34"/>
      <c r="D8" s="34"/>
      <c r="E8" s="34"/>
      <c r="F8" s="34"/>
    </row>
    <row r="9" spans="1:15">
      <c r="A9" s="2" t="s">
        <v>1063</v>
      </c>
      <c r="B9" s="34"/>
      <c r="C9" s="34"/>
      <c r="D9" s="34"/>
      <c r="E9" s="34"/>
      <c r="F9" s="34"/>
    </row>
    <row r="10" spans="1:15">
      <c r="A10" s="2" t="s">
        <v>1120</v>
      </c>
      <c r="B10" s="34"/>
      <c r="C10" s="34"/>
      <c r="D10" s="34"/>
      <c r="E10" s="34"/>
      <c r="F10" s="34"/>
    </row>
    <row r="12" spans="1:15" s="1" customFormat="1" ht="15.5">
      <c r="A12" s="4" t="s">
        <v>174</v>
      </c>
      <c r="B12" s="4"/>
      <c r="C12" s="4"/>
      <c r="D12" s="4"/>
      <c r="E12" s="4"/>
      <c r="F12" s="4"/>
    </row>
    <row r="13" spans="1:15">
      <c r="A13" s="2" t="s">
        <v>1121</v>
      </c>
      <c r="B13" s="34"/>
      <c r="C13" s="34"/>
      <c r="D13" s="34"/>
      <c r="E13" s="34"/>
      <c r="F13" s="34"/>
      <c r="G13" s="35"/>
      <c r="H13" s="35"/>
      <c r="I13" s="35"/>
      <c r="J13" s="35"/>
      <c r="K13" s="35"/>
      <c r="L13" s="35"/>
    </row>
    <row r="14" spans="1:15">
      <c r="A14" s="2" t="s">
        <v>1122</v>
      </c>
      <c r="B14" s="34"/>
      <c r="C14" s="34"/>
      <c r="D14" s="34"/>
      <c r="E14" s="34"/>
      <c r="F14" s="34"/>
      <c r="G14" s="35"/>
      <c r="H14" s="35"/>
      <c r="I14" s="35"/>
      <c r="J14" s="35"/>
      <c r="K14" s="35"/>
      <c r="L14" s="35"/>
    </row>
    <row r="15" spans="1:15">
      <c r="A15" s="2" t="s">
        <v>1136</v>
      </c>
    </row>
    <row r="16" spans="1:15">
      <c r="A16" s="2" t="s">
        <v>1044</v>
      </c>
    </row>
    <row r="18" spans="1:17" ht="15">
      <c r="A18" s="4" t="s">
        <v>176</v>
      </c>
      <c r="B18" s="33"/>
      <c r="C18" s="33"/>
      <c r="D18" s="33"/>
      <c r="E18" s="33"/>
      <c r="F18" s="33"/>
    </row>
    <row r="19" spans="1:17">
      <c r="A19" s="36" t="s">
        <v>1123</v>
      </c>
      <c r="B19" s="37"/>
      <c r="C19" s="37"/>
      <c r="D19" s="37"/>
      <c r="E19" s="37"/>
      <c r="F19" s="37"/>
    </row>
    <row r="20" spans="1:17">
      <c r="A20" s="36" t="s">
        <v>1124</v>
      </c>
      <c r="B20" s="37"/>
      <c r="C20" s="37"/>
      <c r="D20" s="37"/>
      <c r="E20" s="37"/>
      <c r="F20" s="37"/>
    </row>
    <row r="21" spans="1:17">
      <c r="A21" s="36" t="s">
        <v>1125</v>
      </c>
      <c r="B21" s="37"/>
      <c r="C21" s="37"/>
      <c r="D21" s="37"/>
      <c r="E21" s="37"/>
      <c r="F21" s="37"/>
    </row>
    <row r="22" spans="1:17">
      <c r="A22" s="36" t="s">
        <v>1126</v>
      </c>
      <c r="B22" s="37"/>
      <c r="C22" s="37"/>
      <c r="D22" s="37"/>
      <c r="E22" s="37"/>
      <c r="F22" s="37"/>
    </row>
    <row r="23" spans="1:17">
      <c r="A23" s="36" t="s">
        <v>1127</v>
      </c>
      <c r="B23" s="37"/>
      <c r="C23" s="37"/>
      <c r="D23" s="37"/>
      <c r="E23" s="37"/>
      <c r="F23" s="37"/>
    </row>
    <row r="24" spans="1:17">
      <c r="A24" s="36" t="s">
        <v>1128</v>
      </c>
      <c r="B24" s="37"/>
      <c r="C24" s="37"/>
      <c r="D24" s="37"/>
      <c r="E24" s="37"/>
      <c r="F24" s="37"/>
    </row>
    <row r="25" spans="1:17">
      <c r="A25" s="36" t="s">
        <v>1129</v>
      </c>
      <c r="B25" s="37"/>
      <c r="C25" s="37"/>
      <c r="D25" s="37"/>
      <c r="E25" s="37"/>
      <c r="F25" s="37"/>
    </row>
    <row r="26" spans="1:17">
      <c r="A26" s="36"/>
      <c r="B26" s="37"/>
      <c r="C26" s="37"/>
      <c r="D26" s="37"/>
      <c r="E26" s="37"/>
      <c r="F26" s="37"/>
    </row>
    <row r="27" spans="1:17" ht="15">
      <c r="A27" s="4" t="s">
        <v>182</v>
      </c>
      <c r="B27" s="33"/>
      <c r="C27" s="33"/>
      <c r="D27" s="33"/>
      <c r="E27" s="33"/>
      <c r="F27" s="33"/>
    </row>
    <row r="29" spans="1:17" ht="42" customHeight="1">
      <c r="A29" s="193" t="s">
        <v>183</v>
      </c>
      <c r="B29" s="193"/>
      <c r="C29" s="193" t="s">
        <v>184</v>
      </c>
      <c r="D29" s="193"/>
      <c r="E29" s="193"/>
      <c r="F29" s="193"/>
      <c r="G29" s="193" t="s">
        <v>186</v>
      </c>
      <c r="H29" s="193"/>
      <c r="I29" s="193" t="s">
        <v>187</v>
      </c>
      <c r="J29" s="193"/>
      <c r="K29" s="193" t="s">
        <v>188</v>
      </c>
      <c r="L29" s="193" t="s">
        <v>189</v>
      </c>
      <c r="M29" s="193" t="s">
        <v>190</v>
      </c>
      <c r="N29" s="193"/>
      <c r="O29" s="193" t="s">
        <v>191</v>
      </c>
    </row>
    <row r="30" spans="1:17" ht="30" customHeight="1">
      <c r="A30" s="193"/>
      <c r="B30" s="193"/>
      <c r="C30" s="193" t="s">
        <v>240</v>
      </c>
      <c r="D30" s="193"/>
      <c r="E30" s="193"/>
      <c r="F30" s="193"/>
      <c r="G30" s="193"/>
      <c r="H30" s="193"/>
      <c r="I30" s="193"/>
      <c r="J30" s="193"/>
      <c r="K30" s="193"/>
      <c r="L30" s="193"/>
      <c r="M30" s="193"/>
      <c r="N30" s="193"/>
      <c r="O30" s="193"/>
    </row>
    <row r="31" spans="1:17">
      <c r="A31" s="38" t="s">
        <v>192</v>
      </c>
      <c r="B31" s="38" t="s">
        <v>193</v>
      </c>
      <c r="C31" s="193" t="s">
        <v>194</v>
      </c>
      <c r="D31" s="193"/>
      <c r="E31" s="193" t="s">
        <v>196</v>
      </c>
      <c r="F31" s="365"/>
      <c r="G31" s="193" t="s">
        <v>196</v>
      </c>
      <c r="H31" s="193"/>
      <c r="I31" s="193" t="s">
        <v>196</v>
      </c>
      <c r="J31" s="193"/>
      <c r="K31" s="38" t="s">
        <v>196</v>
      </c>
      <c r="L31" s="38" t="s">
        <v>196</v>
      </c>
      <c r="M31" s="193" t="s">
        <v>197</v>
      </c>
      <c r="N31" s="193"/>
      <c r="O31" s="38" t="s">
        <v>198</v>
      </c>
    </row>
    <row r="32" spans="1:17" ht="25" customHeight="1">
      <c r="A32" s="41" t="s">
        <v>1142</v>
      </c>
      <c r="B32" s="41">
        <v>1.5</v>
      </c>
      <c r="C32" s="360">
        <v>7</v>
      </c>
      <c r="D32" s="360"/>
      <c r="E32" s="360">
        <v>0.52</v>
      </c>
      <c r="F32" s="360"/>
      <c r="G32" s="360">
        <v>1.56</v>
      </c>
      <c r="H32" s="360"/>
      <c r="I32" s="361">
        <v>0.7</v>
      </c>
      <c r="J32" s="361"/>
      <c r="K32" s="41">
        <v>1.8</v>
      </c>
      <c r="L32" s="47">
        <v>11.4</v>
      </c>
      <c r="M32" s="360">
        <v>12.1</v>
      </c>
      <c r="N32" s="360"/>
      <c r="O32" s="150" t="s">
        <v>1215</v>
      </c>
      <c r="Q32" s="150" t="s">
        <v>1509</v>
      </c>
    </row>
    <row r="33" spans="1:17" ht="25" customHeight="1">
      <c r="A33" s="39" t="s">
        <v>1142</v>
      </c>
      <c r="B33" s="39">
        <v>2.5</v>
      </c>
      <c r="C33" s="358">
        <v>7</v>
      </c>
      <c r="D33" s="358"/>
      <c r="E33" s="358" t="s">
        <v>444</v>
      </c>
      <c r="F33" s="358"/>
      <c r="G33" s="358" t="s">
        <v>445</v>
      </c>
      <c r="H33" s="358"/>
      <c r="I33" s="359">
        <v>0.7</v>
      </c>
      <c r="J33" s="359"/>
      <c r="K33" s="39">
        <v>1.8</v>
      </c>
      <c r="L33" s="48">
        <v>12.6</v>
      </c>
      <c r="M33" s="358">
        <v>7.41</v>
      </c>
      <c r="N33" s="358"/>
      <c r="O33" s="151" t="s">
        <v>1315</v>
      </c>
      <c r="Q33" s="151" t="s">
        <v>1464</v>
      </c>
    </row>
    <row r="34" spans="1:17" ht="25" customHeight="1">
      <c r="A34" s="41" t="s">
        <v>1142</v>
      </c>
      <c r="B34" s="41">
        <v>4</v>
      </c>
      <c r="C34" s="360">
        <v>7</v>
      </c>
      <c r="D34" s="360"/>
      <c r="E34" s="360" t="s">
        <v>447</v>
      </c>
      <c r="F34" s="360"/>
      <c r="G34" s="360" t="s">
        <v>448</v>
      </c>
      <c r="H34" s="360"/>
      <c r="I34" s="361">
        <v>0.7</v>
      </c>
      <c r="J34" s="361"/>
      <c r="K34" s="41">
        <v>1.8</v>
      </c>
      <c r="L34" s="47">
        <v>14.1</v>
      </c>
      <c r="M34" s="360">
        <v>4.6100000000000003</v>
      </c>
      <c r="N34" s="360"/>
      <c r="O34" s="150" t="s">
        <v>1715</v>
      </c>
      <c r="Q34" s="150" t="s">
        <v>332</v>
      </c>
    </row>
    <row r="35" spans="1:17" ht="25" customHeight="1">
      <c r="A35" s="39" t="s">
        <v>1142</v>
      </c>
      <c r="B35" s="39">
        <v>6</v>
      </c>
      <c r="C35" s="358">
        <v>7</v>
      </c>
      <c r="D35" s="358"/>
      <c r="E35" s="358" t="s">
        <v>394</v>
      </c>
      <c r="F35" s="358"/>
      <c r="G35" s="358" t="s">
        <v>449</v>
      </c>
      <c r="H35" s="358"/>
      <c r="I35" s="359">
        <v>0.7</v>
      </c>
      <c r="J35" s="359"/>
      <c r="K35" s="39">
        <v>1.8</v>
      </c>
      <c r="L35" s="48">
        <v>15.3</v>
      </c>
      <c r="M35" s="358">
        <v>3.08</v>
      </c>
      <c r="N35" s="358"/>
      <c r="O35" s="151" t="s">
        <v>1716</v>
      </c>
      <c r="Q35" s="151" t="s">
        <v>1704</v>
      </c>
    </row>
    <row r="36" spans="1:17" ht="25" customHeight="1">
      <c r="A36" s="41" t="s">
        <v>1142</v>
      </c>
      <c r="B36" s="41">
        <v>10</v>
      </c>
      <c r="C36" s="360">
        <v>7</v>
      </c>
      <c r="D36" s="360"/>
      <c r="E36" s="360" t="s">
        <v>396</v>
      </c>
      <c r="F36" s="360"/>
      <c r="G36" s="360" t="s">
        <v>450</v>
      </c>
      <c r="H36" s="360"/>
      <c r="I36" s="361">
        <v>0.7</v>
      </c>
      <c r="J36" s="361"/>
      <c r="K36" s="41">
        <v>1.8</v>
      </c>
      <c r="L36" s="47">
        <v>18</v>
      </c>
      <c r="M36" s="360">
        <v>1.83</v>
      </c>
      <c r="N36" s="360"/>
      <c r="O36" s="150" t="s">
        <v>1717</v>
      </c>
      <c r="Q36" s="150" t="s">
        <v>1453</v>
      </c>
    </row>
    <row r="37" spans="1:17" ht="25" customHeight="1">
      <c r="A37" s="39" t="s">
        <v>1142</v>
      </c>
      <c r="B37" s="39">
        <v>16</v>
      </c>
      <c r="C37" s="358">
        <v>7</v>
      </c>
      <c r="D37" s="358"/>
      <c r="E37" s="358" t="s">
        <v>398</v>
      </c>
      <c r="F37" s="358"/>
      <c r="G37" s="358" t="s">
        <v>468</v>
      </c>
      <c r="H37" s="358"/>
      <c r="I37" s="359">
        <v>0.7</v>
      </c>
      <c r="J37" s="359"/>
      <c r="K37" s="39">
        <v>1.8</v>
      </c>
      <c r="L37" s="48">
        <v>18.600000000000001</v>
      </c>
      <c r="M37" s="358">
        <v>1.1499999999999999</v>
      </c>
      <c r="N37" s="358"/>
      <c r="O37" s="151" t="s">
        <v>1718</v>
      </c>
      <c r="Q37" s="151" t="s">
        <v>1598</v>
      </c>
    </row>
    <row r="38" spans="1:17" ht="25" customHeight="1">
      <c r="A38" s="41" t="s">
        <v>1142</v>
      </c>
      <c r="B38" s="41">
        <v>25</v>
      </c>
      <c r="C38" s="360">
        <v>7</v>
      </c>
      <c r="D38" s="360"/>
      <c r="E38" s="360" t="s">
        <v>398</v>
      </c>
      <c r="F38" s="360"/>
      <c r="G38" s="360" t="s">
        <v>226</v>
      </c>
      <c r="H38" s="360"/>
      <c r="I38" s="361">
        <v>0.9</v>
      </c>
      <c r="J38" s="361"/>
      <c r="K38" s="41">
        <v>1.8</v>
      </c>
      <c r="L38" s="47">
        <v>23.5</v>
      </c>
      <c r="M38" s="360">
        <v>0.72699999999999998</v>
      </c>
      <c r="N38" s="360"/>
      <c r="O38" s="150" t="s">
        <v>1719</v>
      </c>
      <c r="Q38" s="150" t="s">
        <v>1705</v>
      </c>
    </row>
    <row r="39" spans="1:17" ht="25" customHeight="1">
      <c r="A39" s="39" t="s">
        <v>1142</v>
      </c>
      <c r="B39" s="39">
        <v>35</v>
      </c>
      <c r="C39" s="358">
        <v>7</v>
      </c>
      <c r="D39" s="358"/>
      <c r="E39" s="358" t="s">
        <v>398</v>
      </c>
      <c r="F39" s="358"/>
      <c r="G39" s="358" t="s">
        <v>504</v>
      </c>
      <c r="H39" s="358"/>
      <c r="I39" s="359">
        <v>0.9</v>
      </c>
      <c r="J39" s="359"/>
      <c r="K39" s="39">
        <v>1.8</v>
      </c>
      <c r="L39" s="48">
        <v>26</v>
      </c>
      <c r="M39" s="358">
        <v>0.52400000000000002</v>
      </c>
      <c r="N39" s="358"/>
      <c r="O39" s="151" t="s">
        <v>1720</v>
      </c>
      <c r="Q39" s="151" t="s">
        <v>1706</v>
      </c>
    </row>
    <row r="40" spans="1:17" ht="25" customHeight="1">
      <c r="A40" s="41" t="s">
        <v>1142</v>
      </c>
      <c r="B40" s="41">
        <v>50</v>
      </c>
      <c r="C40" s="360">
        <v>7</v>
      </c>
      <c r="D40" s="360"/>
      <c r="E40" s="360" t="s">
        <v>398</v>
      </c>
      <c r="F40" s="360"/>
      <c r="G40" s="360">
        <v>8.1999999999999993</v>
      </c>
      <c r="H40" s="360"/>
      <c r="I40" s="361">
        <v>1</v>
      </c>
      <c r="J40" s="361"/>
      <c r="K40" s="41">
        <v>1.9</v>
      </c>
      <c r="L40" s="47">
        <v>29.3</v>
      </c>
      <c r="M40" s="360">
        <v>0.38700000000000001</v>
      </c>
      <c r="N40" s="360"/>
      <c r="O40" s="150" t="s">
        <v>1721</v>
      </c>
      <c r="Q40" s="150" t="s">
        <v>1707</v>
      </c>
    </row>
    <row r="41" spans="1:17" ht="25" customHeight="1">
      <c r="A41" s="39" t="s">
        <v>1142</v>
      </c>
      <c r="B41" s="39">
        <v>70</v>
      </c>
      <c r="C41" s="358">
        <v>19</v>
      </c>
      <c r="D41" s="358"/>
      <c r="E41" s="358" t="s">
        <v>398</v>
      </c>
      <c r="F41" s="358"/>
      <c r="G41" s="358">
        <v>10</v>
      </c>
      <c r="H41" s="358"/>
      <c r="I41" s="359">
        <v>1.1000000000000001</v>
      </c>
      <c r="J41" s="359"/>
      <c r="K41" s="39">
        <v>2.1</v>
      </c>
      <c r="L41" s="48">
        <v>34.5</v>
      </c>
      <c r="M41" s="358">
        <v>0.26800000000000002</v>
      </c>
      <c r="N41" s="358"/>
      <c r="O41" s="151" t="s">
        <v>1722</v>
      </c>
      <c r="Q41" s="151"/>
    </row>
    <row r="42" spans="1:17" ht="25" customHeight="1">
      <c r="A42" s="41" t="s">
        <v>1142</v>
      </c>
      <c r="B42" s="41">
        <v>95</v>
      </c>
      <c r="C42" s="360">
        <v>19</v>
      </c>
      <c r="D42" s="360"/>
      <c r="E42" s="360" t="s">
        <v>398</v>
      </c>
      <c r="F42" s="360"/>
      <c r="G42" s="360">
        <v>11.6</v>
      </c>
      <c r="H42" s="360"/>
      <c r="I42" s="361">
        <v>1.1000000000000001</v>
      </c>
      <c r="J42" s="361"/>
      <c r="K42" s="41">
        <v>2.2000000000000002</v>
      </c>
      <c r="L42" s="47">
        <v>38.799999999999997</v>
      </c>
      <c r="M42" s="360">
        <v>0.193</v>
      </c>
      <c r="N42" s="360"/>
      <c r="O42" s="150" t="s">
        <v>1723</v>
      </c>
      <c r="Q42" s="150" t="s">
        <v>1709</v>
      </c>
    </row>
    <row r="43" spans="1:17" ht="25" customHeight="1">
      <c r="A43" s="39" t="s">
        <v>1142</v>
      </c>
      <c r="B43" s="39">
        <v>120</v>
      </c>
      <c r="C43" s="358">
        <v>19</v>
      </c>
      <c r="D43" s="358"/>
      <c r="E43" s="358" t="s">
        <v>398</v>
      </c>
      <c r="F43" s="358"/>
      <c r="G43" s="358">
        <v>13</v>
      </c>
      <c r="H43" s="358"/>
      <c r="I43" s="359">
        <v>1.2</v>
      </c>
      <c r="J43" s="359"/>
      <c r="K43" s="39">
        <v>2.4</v>
      </c>
      <c r="L43" s="48">
        <v>43</v>
      </c>
      <c r="M43" s="358">
        <v>0.153</v>
      </c>
      <c r="N43" s="358"/>
      <c r="O43" s="151" t="s">
        <v>1724</v>
      </c>
      <c r="Q43" s="151" t="s">
        <v>1642</v>
      </c>
    </row>
    <row r="44" spans="1:17" ht="25" customHeight="1">
      <c r="A44" s="41" t="s">
        <v>1142</v>
      </c>
      <c r="B44" s="41">
        <v>150</v>
      </c>
      <c r="C44" s="360">
        <v>19</v>
      </c>
      <c r="D44" s="360"/>
      <c r="E44" s="360" t="s">
        <v>398</v>
      </c>
      <c r="F44" s="360"/>
      <c r="G44" s="360">
        <v>14.4</v>
      </c>
      <c r="H44" s="360"/>
      <c r="I44" s="361">
        <v>1.4</v>
      </c>
      <c r="J44" s="361"/>
      <c r="K44" s="41">
        <v>2.5</v>
      </c>
      <c r="L44" s="47">
        <v>47.6</v>
      </c>
      <c r="M44" s="360">
        <v>0.124</v>
      </c>
      <c r="N44" s="360"/>
      <c r="O44" s="150" t="s">
        <v>1725</v>
      </c>
      <c r="Q44" s="150" t="s">
        <v>1710</v>
      </c>
    </row>
    <row r="45" spans="1:17" ht="25" customHeight="1">
      <c r="A45" s="39" t="s">
        <v>1142</v>
      </c>
      <c r="B45" s="39">
        <v>185</v>
      </c>
      <c r="C45" s="358">
        <v>37</v>
      </c>
      <c r="D45" s="358"/>
      <c r="E45" s="358" t="s">
        <v>398</v>
      </c>
      <c r="F45" s="358"/>
      <c r="G45" s="358">
        <v>16</v>
      </c>
      <c r="H45" s="358"/>
      <c r="I45" s="359">
        <v>1.6</v>
      </c>
      <c r="J45" s="359"/>
      <c r="K45" s="39">
        <v>2.7</v>
      </c>
      <c r="L45" s="48">
        <v>52.8</v>
      </c>
      <c r="M45" s="358">
        <v>9.9099999999999994E-2</v>
      </c>
      <c r="N45" s="358"/>
      <c r="O45" s="151" t="s">
        <v>1726</v>
      </c>
      <c r="Q45" s="151" t="s">
        <v>1711</v>
      </c>
    </row>
    <row r="46" spans="1:17" ht="25" customHeight="1">
      <c r="A46" s="41" t="s">
        <v>1142</v>
      </c>
      <c r="B46" s="41">
        <v>240</v>
      </c>
      <c r="C46" s="360">
        <v>37</v>
      </c>
      <c r="D46" s="360"/>
      <c r="E46" s="360" t="s">
        <v>398</v>
      </c>
      <c r="F46" s="360"/>
      <c r="G46" s="360">
        <v>18.399999999999999</v>
      </c>
      <c r="H46" s="360"/>
      <c r="I46" s="361">
        <v>1.7</v>
      </c>
      <c r="J46" s="361"/>
      <c r="K46" s="41">
        <v>2.9</v>
      </c>
      <c r="L46" s="47">
        <v>59.3</v>
      </c>
      <c r="M46" s="360">
        <v>7.5399999999999995E-2</v>
      </c>
      <c r="N46" s="360"/>
      <c r="O46" s="150" t="s">
        <v>1727</v>
      </c>
      <c r="Q46" s="150" t="s">
        <v>1712</v>
      </c>
    </row>
    <row r="47" spans="1:17" ht="25" customHeight="1">
      <c r="A47" s="39" t="s">
        <v>1142</v>
      </c>
      <c r="B47" s="39">
        <v>300</v>
      </c>
      <c r="C47" s="358">
        <v>37</v>
      </c>
      <c r="D47" s="358"/>
      <c r="E47" s="358" t="s">
        <v>398</v>
      </c>
      <c r="F47" s="358"/>
      <c r="G47" s="358">
        <v>20.6</v>
      </c>
      <c r="H47" s="358"/>
      <c r="I47" s="359">
        <v>1.8</v>
      </c>
      <c r="J47" s="359"/>
      <c r="K47" s="39">
        <v>3.1</v>
      </c>
      <c r="L47" s="48">
        <v>65.3</v>
      </c>
      <c r="M47" s="358">
        <v>6.0100000000000001E-2</v>
      </c>
      <c r="N47" s="358"/>
      <c r="O47" s="151" t="s">
        <v>1728</v>
      </c>
      <c r="P47" s="135" t="s">
        <v>1346</v>
      </c>
      <c r="Q47" s="151" t="s">
        <v>1713</v>
      </c>
    </row>
    <row r="65" spans="1:15" ht="30" customHeight="1">
      <c r="A65" s="12"/>
      <c r="B65" s="13" t="s">
        <v>7</v>
      </c>
      <c r="C65" s="14"/>
      <c r="D65" s="14"/>
      <c r="E65" s="14"/>
      <c r="F65" s="14"/>
      <c r="G65" s="14"/>
      <c r="H65" s="14"/>
      <c r="I65" s="14"/>
      <c r="J65" s="14"/>
      <c r="K65" s="14"/>
      <c r="L65" s="14"/>
      <c r="M65" s="14"/>
      <c r="N65" s="14"/>
      <c r="O65" s="16">
        <v>86</v>
      </c>
    </row>
  </sheetData>
  <mergeCells count="96">
    <mergeCell ref="H1:N1"/>
    <mergeCell ref="A2:O2"/>
    <mergeCell ref="C29:F29"/>
    <mergeCell ref="C30:F30"/>
    <mergeCell ref="C31:D31"/>
    <mergeCell ref="E31:F31"/>
    <mergeCell ref="G31:H31"/>
    <mergeCell ref="I31:J31"/>
    <mergeCell ref="M31:N31"/>
    <mergeCell ref="K29:K30"/>
    <mergeCell ref="L29:L30"/>
    <mergeCell ref="O29:O30"/>
    <mergeCell ref="A29:B30"/>
    <mergeCell ref="G29:H30"/>
    <mergeCell ref="I29:J30"/>
    <mergeCell ref="M29:N30"/>
    <mergeCell ref="C32:D32"/>
    <mergeCell ref="E32:F32"/>
    <mergeCell ref="G32:H32"/>
    <mergeCell ref="I32:J32"/>
    <mergeCell ref="M32:N32"/>
    <mergeCell ref="C33:D33"/>
    <mergeCell ref="E33:F33"/>
    <mergeCell ref="G33:H33"/>
    <mergeCell ref="I33:J33"/>
    <mergeCell ref="M33:N33"/>
    <mergeCell ref="C34:D34"/>
    <mergeCell ref="E34:F34"/>
    <mergeCell ref="G34:H34"/>
    <mergeCell ref="I34:J34"/>
    <mergeCell ref="M34:N34"/>
    <mergeCell ref="C35:D35"/>
    <mergeCell ref="E35:F35"/>
    <mergeCell ref="G35:H35"/>
    <mergeCell ref="I35:J35"/>
    <mergeCell ref="M35:N35"/>
    <mergeCell ref="C36:D36"/>
    <mergeCell ref="E36:F36"/>
    <mergeCell ref="G36:H36"/>
    <mergeCell ref="I36:J36"/>
    <mergeCell ref="M36:N36"/>
    <mergeCell ref="C37:D37"/>
    <mergeCell ref="E37:F37"/>
    <mergeCell ref="G37:H37"/>
    <mergeCell ref="I37:J37"/>
    <mergeCell ref="M37:N37"/>
    <mergeCell ref="C38:D38"/>
    <mergeCell ref="E38:F38"/>
    <mergeCell ref="G38:H38"/>
    <mergeCell ref="I38:J38"/>
    <mergeCell ref="M38:N38"/>
    <mergeCell ref="C39:D39"/>
    <mergeCell ref="E39:F39"/>
    <mergeCell ref="G39:H39"/>
    <mergeCell ref="I39:J39"/>
    <mergeCell ref="M39:N39"/>
    <mergeCell ref="C40:D40"/>
    <mergeCell ref="E40:F40"/>
    <mergeCell ref="G40:H40"/>
    <mergeCell ref="I40:J40"/>
    <mergeCell ref="M40:N40"/>
    <mergeCell ref="C41:D41"/>
    <mergeCell ref="E41:F41"/>
    <mergeCell ref="G41:H41"/>
    <mergeCell ref="I41:J41"/>
    <mergeCell ref="M41:N41"/>
    <mergeCell ref="C42:D42"/>
    <mergeCell ref="E42:F42"/>
    <mergeCell ref="G42:H42"/>
    <mergeCell ref="I42:J42"/>
    <mergeCell ref="M42:N42"/>
    <mergeCell ref="C43:D43"/>
    <mergeCell ref="E43:F43"/>
    <mergeCell ref="G43:H43"/>
    <mergeCell ref="I43:J43"/>
    <mergeCell ref="M43:N43"/>
    <mergeCell ref="C44:D44"/>
    <mergeCell ref="E44:F44"/>
    <mergeCell ref="G44:H44"/>
    <mergeCell ref="I44:J44"/>
    <mergeCell ref="M44:N44"/>
    <mergeCell ref="C45:D45"/>
    <mergeCell ref="E45:F45"/>
    <mergeCell ref="G45:H45"/>
    <mergeCell ref="I45:J45"/>
    <mergeCell ref="M45:N45"/>
    <mergeCell ref="C46:D46"/>
    <mergeCell ref="E46:F46"/>
    <mergeCell ref="G46:H46"/>
    <mergeCell ref="I46:J46"/>
    <mergeCell ref="M46:N46"/>
    <mergeCell ref="C47:D47"/>
    <mergeCell ref="E47:F47"/>
    <mergeCell ref="G47:H47"/>
    <mergeCell ref="I47:J47"/>
    <mergeCell ref="M47:N47"/>
  </mergeCells>
  <hyperlinks>
    <hyperlink ref="B65" r:id="rId1" tooltip="http://www.Z43-cable.vn" xr:uid="{00000000-0004-0000-5200-000000000000}"/>
  </hyperlinks>
  <pageMargins left="0.47222222222222199" right="0.47222222222222199" top="0.118055555555556" bottom="5.9027777777777797E-2" header="0" footer="0"/>
  <pageSetup paperSize="9" scale="65" orientation="portrait" r:id="rId2"/>
  <colBreaks count="1" manualBreakCount="1">
    <brk id="15" max="74" man="1"/>
  </colBreaks>
  <drawing r:id="rId3"/>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tabColor rgb="FFFF0000"/>
  </sheetPr>
  <dimension ref="A1:Q58"/>
  <sheetViews>
    <sheetView topLeftCell="A47" zoomScale="115" zoomScaleNormal="115" zoomScaleSheetLayoutView="115" workbookViewId="0">
      <selection activeCell="Q59" sqref="Q59"/>
    </sheetView>
  </sheetViews>
  <sheetFormatPr defaultColWidth="9" defaultRowHeight="14"/>
  <cols>
    <col min="1" max="1" width="10.81640625" style="2" customWidth="1"/>
    <col min="2" max="2" width="12.453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1078</v>
      </c>
      <c r="B1" s="17"/>
      <c r="C1" s="17"/>
      <c r="D1" s="17"/>
      <c r="E1" s="17"/>
      <c r="F1" s="17"/>
      <c r="H1" s="179" t="s">
        <v>1</v>
      </c>
      <c r="I1" s="179"/>
      <c r="J1" s="179"/>
      <c r="K1" s="179"/>
      <c r="L1" s="179"/>
      <c r="M1" s="179"/>
      <c r="N1" s="179"/>
    </row>
    <row r="2" spans="1:15" s="1" customFormat="1" ht="45" customHeight="1">
      <c r="A2" s="364" t="s">
        <v>1079</v>
      </c>
      <c r="B2" s="364"/>
      <c r="C2" s="364"/>
      <c r="D2" s="364"/>
      <c r="E2" s="364"/>
      <c r="F2" s="364"/>
      <c r="G2" s="364"/>
      <c r="H2" s="364"/>
      <c r="I2" s="364"/>
      <c r="J2" s="364"/>
      <c r="K2" s="364"/>
      <c r="L2" s="364"/>
      <c r="M2" s="364"/>
      <c r="N2" s="364"/>
      <c r="O2" s="364"/>
    </row>
    <row r="3" spans="1:15" s="1" customFormat="1" ht="15.5">
      <c r="A3" s="22"/>
      <c r="B3" s="22"/>
      <c r="C3" s="22"/>
      <c r="D3" s="22"/>
      <c r="E3" s="22"/>
      <c r="F3" s="22"/>
    </row>
    <row r="4" spans="1:15" ht="35" customHeight="1">
      <c r="A4" s="30" t="s">
        <v>1080</v>
      </c>
      <c r="B4" s="31"/>
      <c r="C4" s="31"/>
      <c r="D4" s="31"/>
      <c r="E4" s="31"/>
      <c r="F4" s="31"/>
      <c r="G4" s="32"/>
      <c r="H4" s="32"/>
      <c r="I4" s="32"/>
      <c r="J4" s="32"/>
      <c r="K4" s="32"/>
      <c r="L4" s="32"/>
      <c r="M4" s="32"/>
      <c r="N4" s="32"/>
      <c r="O4" s="32"/>
    </row>
    <row r="5" spans="1:15">
      <c r="A5" s="22"/>
      <c r="B5" s="22"/>
      <c r="C5" s="22"/>
      <c r="D5" s="22"/>
      <c r="E5" s="22"/>
      <c r="F5" s="22"/>
    </row>
    <row r="6" spans="1:15" ht="15">
      <c r="A6" s="4" t="s">
        <v>1119</v>
      </c>
      <c r="B6" s="33"/>
      <c r="C6" s="33"/>
      <c r="D6" s="33"/>
      <c r="E6" s="33"/>
      <c r="F6" s="33"/>
    </row>
    <row r="7" spans="1:15">
      <c r="A7" s="2" t="s">
        <v>233</v>
      </c>
      <c r="B7" s="34"/>
      <c r="C7" s="34"/>
      <c r="D7" s="34"/>
      <c r="E7" s="34"/>
      <c r="F7" s="34"/>
    </row>
    <row r="8" spans="1:15">
      <c r="A8" s="2" t="s">
        <v>1052</v>
      </c>
      <c r="B8" s="34"/>
      <c r="C8" s="34"/>
      <c r="D8" s="34"/>
      <c r="E8" s="34"/>
      <c r="F8" s="34"/>
    </row>
    <row r="9" spans="1:15">
      <c r="A9" s="2" t="s">
        <v>1063</v>
      </c>
      <c r="B9" s="34"/>
      <c r="C9" s="34"/>
      <c r="D9" s="34"/>
      <c r="E9" s="34"/>
      <c r="F9" s="34"/>
    </row>
    <row r="10" spans="1:15">
      <c r="A10" s="2" t="s">
        <v>1064</v>
      </c>
      <c r="B10" s="34"/>
      <c r="C10" s="34"/>
      <c r="D10" s="34"/>
      <c r="E10" s="34"/>
      <c r="F10" s="34"/>
    </row>
    <row r="12" spans="1:15" s="1" customFormat="1" ht="15.5">
      <c r="A12" s="4" t="s">
        <v>174</v>
      </c>
      <c r="B12" s="4"/>
      <c r="C12" s="4"/>
      <c r="D12" s="4"/>
      <c r="E12" s="4"/>
      <c r="F12" s="4"/>
    </row>
    <row r="13" spans="1:15">
      <c r="A13" s="2" t="s">
        <v>175</v>
      </c>
      <c r="B13" s="34"/>
      <c r="C13" s="34"/>
      <c r="D13" s="34"/>
      <c r="E13" s="34"/>
      <c r="F13" s="34"/>
      <c r="G13" s="35"/>
      <c r="H13" s="35"/>
      <c r="I13" s="35"/>
      <c r="J13" s="35"/>
      <c r="K13" s="35"/>
      <c r="L13" s="35"/>
    </row>
    <row r="14" spans="1:15">
      <c r="A14" s="2" t="s">
        <v>1044</v>
      </c>
      <c r="B14" s="34"/>
      <c r="C14" s="34"/>
      <c r="D14" s="34"/>
      <c r="E14" s="34"/>
      <c r="F14" s="34"/>
      <c r="G14" s="35"/>
      <c r="H14" s="35"/>
      <c r="I14" s="35"/>
      <c r="J14" s="35"/>
      <c r="K14" s="35"/>
      <c r="L14" s="35"/>
    </row>
    <row r="16" spans="1:15" ht="15">
      <c r="A16" s="4" t="s">
        <v>176</v>
      </c>
      <c r="B16" s="33"/>
      <c r="C16" s="33"/>
      <c r="D16" s="33"/>
      <c r="E16" s="33"/>
      <c r="F16" s="33"/>
    </row>
    <row r="17" spans="1:15">
      <c r="A17" s="36" t="s">
        <v>265</v>
      </c>
      <c r="B17" s="37"/>
      <c r="C17" s="37"/>
      <c r="D17" s="37"/>
      <c r="E17" s="37"/>
      <c r="F17" s="37"/>
    </row>
    <row r="18" spans="1:15">
      <c r="A18" s="36" t="s">
        <v>1046</v>
      </c>
      <c r="B18" s="37"/>
      <c r="C18" s="37"/>
      <c r="D18" s="37"/>
      <c r="E18" s="37"/>
      <c r="F18" s="37"/>
    </row>
    <row r="19" spans="1:15">
      <c r="A19" s="36" t="s">
        <v>1054</v>
      </c>
      <c r="B19" s="37"/>
      <c r="C19" s="37"/>
      <c r="D19" s="37"/>
      <c r="E19" s="37"/>
      <c r="F19" s="37"/>
    </row>
    <row r="20" spans="1:15">
      <c r="A20" s="36" t="s">
        <v>1055</v>
      </c>
      <c r="B20" s="37"/>
      <c r="C20" s="37"/>
      <c r="D20" s="37"/>
      <c r="E20" s="37"/>
      <c r="F20" s="37"/>
    </row>
    <row r="21" spans="1:15">
      <c r="A21" s="2" t="s">
        <v>1056</v>
      </c>
    </row>
    <row r="22" spans="1:15">
      <c r="A22" s="2" t="s">
        <v>1057</v>
      </c>
    </row>
    <row r="24" spans="1:15" ht="15">
      <c r="A24" s="4" t="s">
        <v>182</v>
      </c>
      <c r="B24" s="33"/>
      <c r="C24" s="33"/>
      <c r="D24" s="33"/>
      <c r="E24" s="33"/>
      <c r="F24" s="33"/>
    </row>
    <row r="26" spans="1:15" ht="42" customHeight="1">
      <c r="A26" s="193" t="s">
        <v>183</v>
      </c>
      <c r="B26" s="193"/>
      <c r="C26" s="193" t="s">
        <v>184</v>
      </c>
      <c r="D26" s="193"/>
      <c r="E26" s="193"/>
      <c r="F26" s="193"/>
      <c r="G26" s="193" t="s">
        <v>186</v>
      </c>
      <c r="H26" s="193"/>
      <c r="I26" s="193" t="s">
        <v>187</v>
      </c>
      <c r="J26" s="193"/>
      <c r="K26" s="193" t="s">
        <v>188</v>
      </c>
      <c r="L26" s="193" t="s">
        <v>189</v>
      </c>
      <c r="M26" s="193" t="s">
        <v>190</v>
      </c>
      <c r="N26" s="193"/>
      <c r="O26" s="193" t="s">
        <v>191</v>
      </c>
    </row>
    <row r="27" spans="1:15" ht="30" customHeight="1">
      <c r="A27" s="193"/>
      <c r="B27" s="193"/>
      <c r="C27" s="193" t="s">
        <v>530</v>
      </c>
      <c r="D27" s="193"/>
      <c r="E27" s="193" t="s">
        <v>531</v>
      </c>
      <c r="F27" s="193"/>
      <c r="G27" s="38" t="s">
        <v>532</v>
      </c>
      <c r="H27" s="38" t="s">
        <v>533</v>
      </c>
      <c r="I27" s="38" t="s">
        <v>532</v>
      </c>
      <c r="J27" s="38" t="s">
        <v>533</v>
      </c>
      <c r="K27" s="193"/>
      <c r="L27" s="193"/>
      <c r="M27" s="38" t="s">
        <v>532</v>
      </c>
      <c r="N27" s="38" t="s">
        <v>533</v>
      </c>
      <c r="O27" s="193"/>
    </row>
    <row r="28" spans="1:15" ht="25" customHeight="1">
      <c r="A28" s="193"/>
      <c r="B28" s="193"/>
      <c r="C28" s="38" t="s">
        <v>194</v>
      </c>
      <c r="D28" s="38" t="s">
        <v>196</v>
      </c>
      <c r="E28" s="38" t="s">
        <v>194</v>
      </c>
      <c r="F28" s="38" t="s">
        <v>196</v>
      </c>
      <c r="G28" s="193" t="s">
        <v>196</v>
      </c>
      <c r="H28" s="193"/>
      <c r="I28" s="193" t="s">
        <v>196</v>
      </c>
      <c r="J28" s="193"/>
      <c r="K28" s="38" t="s">
        <v>196</v>
      </c>
      <c r="L28" s="38" t="s">
        <v>196</v>
      </c>
      <c r="M28" s="193" t="s">
        <v>197</v>
      </c>
      <c r="N28" s="193"/>
      <c r="O28" s="38" t="s">
        <v>198</v>
      </c>
    </row>
    <row r="29" spans="1:15" ht="25" customHeight="1">
      <c r="A29" s="39" t="s">
        <v>1143</v>
      </c>
      <c r="B29" s="40" t="s">
        <v>1083</v>
      </c>
      <c r="C29" s="39">
        <v>7</v>
      </c>
      <c r="D29" s="39">
        <v>0.67</v>
      </c>
      <c r="E29" s="39">
        <v>7</v>
      </c>
      <c r="F29" s="39">
        <v>0.52</v>
      </c>
      <c r="G29" s="39">
        <v>2.0099999999999998</v>
      </c>
      <c r="H29" s="39">
        <v>1.56</v>
      </c>
      <c r="I29" s="39">
        <v>0.7</v>
      </c>
      <c r="J29" s="39">
        <v>0.7</v>
      </c>
      <c r="K29" s="39">
        <v>1.8</v>
      </c>
      <c r="L29" s="39">
        <v>15.1</v>
      </c>
      <c r="M29" s="39">
        <v>7.41</v>
      </c>
      <c r="N29" s="39">
        <v>12.1</v>
      </c>
      <c r="O29" s="43">
        <v>208</v>
      </c>
    </row>
    <row r="30" spans="1:15" ht="25" customHeight="1">
      <c r="A30" s="41" t="s">
        <v>1143</v>
      </c>
      <c r="B30" s="42" t="s">
        <v>1084</v>
      </c>
      <c r="C30" s="41">
        <v>7</v>
      </c>
      <c r="D30" s="41">
        <v>0.85</v>
      </c>
      <c r="E30" s="41">
        <v>7</v>
      </c>
      <c r="F30" s="41">
        <v>0.67</v>
      </c>
      <c r="G30" s="41">
        <v>2.5499999999999998</v>
      </c>
      <c r="H30" s="41">
        <v>2.0099999999999998</v>
      </c>
      <c r="I30" s="41">
        <v>0.7</v>
      </c>
      <c r="J30" s="41">
        <v>0.7</v>
      </c>
      <c r="K30" s="41">
        <v>1.8</v>
      </c>
      <c r="L30" s="41">
        <v>16.3</v>
      </c>
      <c r="M30" s="41">
        <v>4.6100000000000003</v>
      </c>
      <c r="N30" s="41">
        <v>7.41</v>
      </c>
      <c r="O30" s="44" t="s">
        <v>1085</v>
      </c>
    </row>
    <row r="31" spans="1:15" ht="25" customHeight="1">
      <c r="A31" s="39" t="s">
        <v>1143</v>
      </c>
      <c r="B31" s="40" t="s">
        <v>1086</v>
      </c>
      <c r="C31" s="39">
        <v>7</v>
      </c>
      <c r="D31" s="39">
        <v>1.04</v>
      </c>
      <c r="E31" s="39">
        <v>7</v>
      </c>
      <c r="F31" s="39">
        <v>0.85</v>
      </c>
      <c r="G31" s="39">
        <v>3.12</v>
      </c>
      <c r="H31" s="39">
        <v>2.5499999999999998</v>
      </c>
      <c r="I31" s="39">
        <v>0.7</v>
      </c>
      <c r="J31" s="39">
        <v>0.7</v>
      </c>
      <c r="K31" s="39">
        <v>1.8</v>
      </c>
      <c r="L31" s="39">
        <v>17.7</v>
      </c>
      <c r="M31" s="39">
        <v>3.08</v>
      </c>
      <c r="N31" s="39">
        <v>4.6100000000000003</v>
      </c>
      <c r="O31" s="43" t="s">
        <v>1087</v>
      </c>
    </row>
    <row r="32" spans="1:15" ht="25" customHeight="1">
      <c r="A32" s="41" t="s">
        <v>1143</v>
      </c>
      <c r="B32" s="42" t="s">
        <v>1088</v>
      </c>
      <c r="C32" s="41">
        <v>7</v>
      </c>
      <c r="D32" s="41">
        <v>1.35</v>
      </c>
      <c r="E32" s="41">
        <v>7</v>
      </c>
      <c r="F32" s="41">
        <v>1.04</v>
      </c>
      <c r="G32" s="41">
        <v>3.78</v>
      </c>
      <c r="H32" s="41">
        <v>3.12</v>
      </c>
      <c r="I32" s="41">
        <v>0.7</v>
      </c>
      <c r="J32" s="41">
        <v>0.7</v>
      </c>
      <c r="K32" s="41">
        <v>1.8</v>
      </c>
      <c r="L32" s="41">
        <v>19.2</v>
      </c>
      <c r="M32" s="41">
        <v>1.83</v>
      </c>
      <c r="N32" s="41">
        <v>3.08</v>
      </c>
      <c r="O32" s="44" t="s">
        <v>1089</v>
      </c>
    </row>
    <row r="33" spans="1:15" ht="25" customHeight="1">
      <c r="A33" s="39" t="s">
        <v>1143</v>
      </c>
      <c r="B33" s="40" t="s">
        <v>641</v>
      </c>
      <c r="C33" s="39">
        <v>7</v>
      </c>
      <c r="D33" s="39" t="s">
        <v>398</v>
      </c>
      <c r="E33" s="39">
        <v>7</v>
      </c>
      <c r="F33" s="39">
        <v>1.35</v>
      </c>
      <c r="G33" s="39">
        <v>4.7</v>
      </c>
      <c r="H33" s="39">
        <f>F33*3</f>
        <v>4.0500000000000007</v>
      </c>
      <c r="I33" s="39">
        <v>0.7</v>
      </c>
      <c r="J33" s="39">
        <v>0.7</v>
      </c>
      <c r="K33" s="39">
        <v>1.8</v>
      </c>
      <c r="L33" s="39">
        <v>21.3</v>
      </c>
      <c r="M33" s="39">
        <v>1.1499999999999999</v>
      </c>
      <c r="N33" s="39">
        <v>1.83</v>
      </c>
      <c r="O33" s="43">
        <v>778</v>
      </c>
    </row>
    <row r="34" spans="1:15" ht="25" customHeight="1">
      <c r="A34" s="41" t="s">
        <v>1143</v>
      </c>
      <c r="B34" s="42" t="s">
        <v>1090</v>
      </c>
      <c r="C34" s="41">
        <v>7</v>
      </c>
      <c r="D34" s="41" t="s">
        <v>398</v>
      </c>
      <c r="E34" s="41">
        <v>7</v>
      </c>
      <c r="F34" s="41">
        <v>1.35</v>
      </c>
      <c r="G34" s="41">
        <v>6</v>
      </c>
      <c r="H34" s="41">
        <f>H33</f>
        <v>4.0500000000000007</v>
      </c>
      <c r="I34" s="41">
        <v>0.9</v>
      </c>
      <c r="J34" s="41">
        <v>0.7</v>
      </c>
      <c r="K34" s="41">
        <v>1.8</v>
      </c>
      <c r="L34" s="41">
        <v>24.7</v>
      </c>
      <c r="M34" s="41">
        <v>0.72699999999999998</v>
      </c>
      <c r="N34" s="41">
        <v>1.83</v>
      </c>
      <c r="O34" s="44" t="s">
        <v>1091</v>
      </c>
    </row>
    <row r="35" spans="1:15" ht="25" customHeight="1">
      <c r="A35" s="39" t="s">
        <v>1143</v>
      </c>
      <c r="B35" s="40" t="s">
        <v>540</v>
      </c>
      <c r="C35" s="39">
        <v>7</v>
      </c>
      <c r="D35" s="39" t="s">
        <v>398</v>
      </c>
      <c r="E35" s="39">
        <v>7</v>
      </c>
      <c r="F35" s="39" t="s">
        <v>398</v>
      </c>
      <c r="G35" s="39">
        <v>6</v>
      </c>
      <c r="H35" s="39">
        <v>4.7</v>
      </c>
      <c r="I35" s="39">
        <v>0.9</v>
      </c>
      <c r="J35" s="39">
        <v>0.7</v>
      </c>
      <c r="K35" s="39">
        <v>1.8</v>
      </c>
      <c r="L35" s="39">
        <v>25.2</v>
      </c>
      <c r="M35" s="39">
        <v>0.72699999999999998</v>
      </c>
      <c r="N35" s="39">
        <v>1.1499999999999999</v>
      </c>
      <c r="O35" s="43" t="s">
        <v>1092</v>
      </c>
    </row>
    <row r="36" spans="1:15" ht="25" customHeight="1">
      <c r="A36" s="41" t="s">
        <v>1143</v>
      </c>
      <c r="B36" s="42" t="s">
        <v>541</v>
      </c>
      <c r="C36" s="41">
        <v>7</v>
      </c>
      <c r="D36" s="41" t="s">
        <v>398</v>
      </c>
      <c r="E36" s="41">
        <v>7</v>
      </c>
      <c r="F36" s="41" t="s">
        <v>398</v>
      </c>
      <c r="G36" s="41">
        <v>7</v>
      </c>
      <c r="H36" s="41">
        <v>4.7</v>
      </c>
      <c r="I36" s="45">
        <v>0.9</v>
      </c>
      <c r="J36" s="41">
        <v>0.7</v>
      </c>
      <c r="K36" s="41">
        <v>1.8</v>
      </c>
      <c r="L36" s="45">
        <v>27</v>
      </c>
      <c r="M36" s="41">
        <v>0.52400000000000002</v>
      </c>
      <c r="N36" s="41">
        <v>1.1499999999999999</v>
      </c>
      <c r="O36" s="44" t="s">
        <v>451</v>
      </c>
    </row>
    <row r="37" spans="1:15" ht="25" customHeight="1">
      <c r="A37" s="39" t="s">
        <v>1143</v>
      </c>
      <c r="B37" s="40" t="s">
        <v>542</v>
      </c>
      <c r="C37" s="39">
        <v>7</v>
      </c>
      <c r="D37" s="39" t="s">
        <v>398</v>
      </c>
      <c r="E37" s="39">
        <v>7</v>
      </c>
      <c r="F37" s="39" t="s">
        <v>398</v>
      </c>
      <c r="G37" s="39">
        <v>7</v>
      </c>
      <c r="H37" s="39">
        <v>6</v>
      </c>
      <c r="I37" s="46">
        <v>0.9</v>
      </c>
      <c r="J37" s="39">
        <v>0.9</v>
      </c>
      <c r="K37" s="39">
        <v>1.9</v>
      </c>
      <c r="L37" s="39">
        <v>28.2</v>
      </c>
      <c r="M37" s="39">
        <v>0.52400000000000002</v>
      </c>
      <c r="N37" s="39">
        <v>0.72699999999999998</v>
      </c>
      <c r="O37" s="43" t="s">
        <v>1093</v>
      </c>
    </row>
    <row r="38" spans="1:15" ht="25" customHeight="1">
      <c r="A38" s="41" t="s">
        <v>1143</v>
      </c>
      <c r="B38" s="42" t="s">
        <v>543</v>
      </c>
      <c r="C38" s="41">
        <v>7</v>
      </c>
      <c r="D38" s="41" t="s">
        <v>398</v>
      </c>
      <c r="E38" s="41">
        <v>7</v>
      </c>
      <c r="F38" s="41" t="s">
        <v>398</v>
      </c>
      <c r="G38" s="41">
        <v>8.1999999999999993</v>
      </c>
      <c r="H38" s="41">
        <f>H37</f>
        <v>6</v>
      </c>
      <c r="I38" s="45">
        <v>1</v>
      </c>
      <c r="J38" s="41">
        <v>0.9</v>
      </c>
      <c r="K38" s="45">
        <v>1.9</v>
      </c>
      <c r="L38" s="41">
        <v>30.5</v>
      </c>
      <c r="M38" s="41">
        <v>0.38700000000000001</v>
      </c>
      <c r="N38" s="41">
        <v>0.72699999999999998</v>
      </c>
      <c r="O38" s="44" t="s">
        <v>1094</v>
      </c>
    </row>
    <row r="39" spans="1:15" ht="25" customHeight="1">
      <c r="A39" s="39" t="s">
        <v>1143</v>
      </c>
      <c r="B39" s="40" t="s">
        <v>544</v>
      </c>
      <c r="C39" s="39">
        <v>7</v>
      </c>
      <c r="D39" s="39" t="s">
        <v>398</v>
      </c>
      <c r="E39" s="39">
        <v>7</v>
      </c>
      <c r="F39" s="39" t="s">
        <v>398</v>
      </c>
      <c r="G39" s="39">
        <v>8.1999999999999993</v>
      </c>
      <c r="H39" s="39">
        <v>7</v>
      </c>
      <c r="I39" s="46">
        <v>1</v>
      </c>
      <c r="J39" s="46">
        <v>0.9</v>
      </c>
      <c r="K39" s="46">
        <v>2</v>
      </c>
      <c r="L39" s="39">
        <v>31.1</v>
      </c>
      <c r="M39" s="39">
        <v>0.38700000000000001</v>
      </c>
      <c r="N39" s="39">
        <v>0.52400000000000002</v>
      </c>
      <c r="O39" s="43" t="s">
        <v>1095</v>
      </c>
    </row>
    <row r="40" spans="1:15" ht="25" customHeight="1">
      <c r="A40" s="41" t="s">
        <v>1143</v>
      </c>
      <c r="B40" s="42" t="s">
        <v>545</v>
      </c>
      <c r="C40" s="41">
        <v>7</v>
      </c>
      <c r="D40" s="41" t="s">
        <v>398</v>
      </c>
      <c r="E40" s="41">
        <v>7</v>
      </c>
      <c r="F40" s="41" t="s">
        <v>398</v>
      </c>
      <c r="G40" s="41">
        <v>10</v>
      </c>
      <c r="H40" s="41">
        <v>7</v>
      </c>
      <c r="I40" s="41">
        <v>1.1000000000000001</v>
      </c>
      <c r="J40" s="45">
        <v>0.9</v>
      </c>
      <c r="K40" s="41">
        <v>2.1</v>
      </c>
      <c r="L40" s="41">
        <v>35.4</v>
      </c>
      <c r="M40" s="41">
        <v>0.26800000000000002</v>
      </c>
      <c r="N40" s="41">
        <v>0.52400000000000002</v>
      </c>
      <c r="O40" s="44" t="s">
        <v>1096</v>
      </c>
    </row>
    <row r="41" spans="1:15" ht="25" customHeight="1">
      <c r="A41" s="39" t="s">
        <v>1143</v>
      </c>
      <c r="B41" s="40" t="s">
        <v>546</v>
      </c>
      <c r="C41" s="39">
        <v>7</v>
      </c>
      <c r="D41" s="39" t="s">
        <v>398</v>
      </c>
      <c r="E41" s="39">
        <v>7</v>
      </c>
      <c r="F41" s="39" t="s">
        <v>398</v>
      </c>
      <c r="G41" s="39">
        <v>1</v>
      </c>
      <c r="H41" s="39">
        <v>8.1999999999999993</v>
      </c>
      <c r="I41" s="39">
        <v>1.1000000000000001</v>
      </c>
      <c r="J41" s="46">
        <v>1</v>
      </c>
      <c r="K41" s="39">
        <v>2.1</v>
      </c>
      <c r="L41" s="39">
        <v>36.200000000000003</v>
      </c>
      <c r="M41" s="39">
        <v>0.26800000000000002</v>
      </c>
      <c r="N41" s="39">
        <v>0.38700000000000001</v>
      </c>
      <c r="O41" s="43" t="s">
        <v>1097</v>
      </c>
    </row>
    <row r="42" spans="1:15" ht="25" customHeight="1">
      <c r="A42" s="41" t="s">
        <v>1143</v>
      </c>
      <c r="B42" s="42" t="s">
        <v>547</v>
      </c>
      <c r="C42" s="41">
        <v>19</v>
      </c>
      <c r="D42" s="41" t="s">
        <v>398</v>
      </c>
      <c r="E42" s="41">
        <v>7</v>
      </c>
      <c r="F42" s="41" t="s">
        <v>398</v>
      </c>
      <c r="G42" s="41">
        <v>11.6</v>
      </c>
      <c r="H42" s="41">
        <f>H41</f>
        <v>8.1999999999999993</v>
      </c>
      <c r="I42" s="41">
        <v>1.1000000000000001</v>
      </c>
      <c r="J42" s="45">
        <v>1</v>
      </c>
      <c r="K42" s="41">
        <v>2.2000000000000002</v>
      </c>
      <c r="L42" s="45">
        <v>39.299999999999997</v>
      </c>
      <c r="M42" s="41">
        <v>0.193</v>
      </c>
      <c r="N42" s="41">
        <v>0.38700000000000001</v>
      </c>
      <c r="O42" s="44" t="s">
        <v>1098</v>
      </c>
    </row>
    <row r="43" spans="1:15" ht="25" customHeight="1">
      <c r="A43" s="39" t="s">
        <v>1143</v>
      </c>
      <c r="B43" s="40" t="s">
        <v>1099</v>
      </c>
      <c r="C43" s="39">
        <v>19</v>
      </c>
      <c r="D43" s="39" t="s">
        <v>398</v>
      </c>
      <c r="E43" s="39">
        <v>7</v>
      </c>
      <c r="F43" s="39" t="s">
        <v>398</v>
      </c>
      <c r="G43" s="39">
        <f>G42</f>
        <v>11.6</v>
      </c>
      <c r="H43" s="39">
        <v>10</v>
      </c>
      <c r="I43" s="39">
        <v>1.1000000000000001</v>
      </c>
      <c r="J43" s="39">
        <v>1.1000000000000001</v>
      </c>
      <c r="K43" s="39">
        <v>2.2999999999999998</v>
      </c>
      <c r="L43" s="39">
        <v>40.700000000000003</v>
      </c>
      <c r="M43" s="39">
        <v>0.193</v>
      </c>
      <c r="N43" s="39">
        <v>0.26800000000000002</v>
      </c>
      <c r="O43" s="43" t="s">
        <v>1100</v>
      </c>
    </row>
    <row r="44" spans="1:15" ht="25" customHeight="1">
      <c r="A44" s="41" t="s">
        <v>1143</v>
      </c>
      <c r="B44" s="42" t="s">
        <v>548</v>
      </c>
      <c r="C44" s="41">
        <v>19</v>
      </c>
      <c r="D44" s="41" t="s">
        <v>398</v>
      </c>
      <c r="E44" s="41">
        <v>7</v>
      </c>
      <c r="F44" s="41" t="s">
        <v>398</v>
      </c>
      <c r="G44" s="41">
        <v>13</v>
      </c>
      <c r="H44" s="41">
        <v>10</v>
      </c>
      <c r="I44" s="41">
        <v>1.2</v>
      </c>
      <c r="J44" s="41">
        <v>1.1000000000000001</v>
      </c>
      <c r="K44" s="41">
        <v>2.4</v>
      </c>
      <c r="L44" s="45">
        <v>43.8</v>
      </c>
      <c r="M44" s="41">
        <v>0.153</v>
      </c>
      <c r="N44" s="41">
        <v>0.26800000000000002</v>
      </c>
      <c r="O44" s="44" t="s">
        <v>1101</v>
      </c>
    </row>
    <row r="45" spans="1:15" ht="25" customHeight="1">
      <c r="A45" s="39" t="s">
        <v>1143</v>
      </c>
      <c r="B45" s="40" t="s">
        <v>549</v>
      </c>
      <c r="C45" s="39">
        <v>19</v>
      </c>
      <c r="D45" s="39" t="s">
        <v>398</v>
      </c>
      <c r="E45" s="39">
        <v>19</v>
      </c>
      <c r="F45" s="39" t="s">
        <v>398</v>
      </c>
      <c r="G45" s="39">
        <v>13</v>
      </c>
      <c r="H45" s="39">
        <v>11.6</v>
      </c>
      <c r="I45" s="39">
        <v>1.2</v>
      </c>
      <c r="J45" s="39">
        <v>1.1000000000000001</v>
      </c>
      <c r="K45" s="39">
        <v>2.4</v>
      </c>
      <c r="L45" s="39">
        <v>44.9</v>
      </c>
      <c r="M45" s="39">
        <v>0.153</v>
      </c>
      <c r="N45" s="39">
        <v>0.193</v>
      </c>
      <c r="O45" s="43" t="s">
        <v>1102</v>
      </c>
    </row>
    <row r="46" spans="1:15" ht="25" customHeight="1">
      <c r="A46" s="41" t="s">
        <v>1143</v>
      </c>
      <c r="B46" s="42" t="s">
        <v>550</v>
      </c>
      <c r="C46" s="41">
        <v>19</v>
      </c>
      <c r="D46" s="41" t="s">
        <v>398</v>
      </c>
      <c r="E46" s="41">
        <v>7</v>
      </c>
      <c r="F46" s="41" t="s">
        <v>398</v>
      </c>
      <c r="G46" s="41">
        <v>14.6</v>
      </c>
      <c r="H46" s="41">
        <v>10</v>
      </c>
      <c r="I46" s="41">
        <v>1.4</v>
      </c>
      <c r="J46" s="41">
        <v>1.1000000000000001</v>
      </c>
      <c r="K46" s="41">
        <v>2.5</v>
      </c>
      <c r="L46" s="41">
        <v>47.9</v>
      </c>
      <c r="M46" s="41">
        <v>0.124</v>
      </c>
      <c r="N46" s="41">
        <v>0.26800000000000002</v>
      </c>
      <c r="O46" s="44" t="s">
        <v>1103</v>
      </c>
    </row>
    <row r="47" spans="1:15" ht="25" customHeight="1">
      <c r="A47" s="39" t="s">
        <v>1143</v>
      </c>
      <c r="B47" s="40" t="s">
        <v>1104</v>
      </c>
      <c r="C47" s="39">
        <v>19</v>
      </c>
      <c r="D47" s="39" t="s">
        <v>398</v>
      </c>
      <c r="E47" s="39">
        <v>19</v>
      </c>
      <c r="F47" s="39" t="s">
        <v>398</v>
      </c>
      <c r="G47" s="39">
        <v>14.6</v>
      </c>
      <c r="H47" s="39">
        <f>H45</f>
        <v>11.6</v>
      </c>
      <c r="I47" s="39">
        <v>1.4</v>
      </c>
      <c r="J47" s="39">
        <v>1.1000000000000001</v>
      </c>
      <c r="K47" s="46">
        <v>2.5</v>
      </c>
      <c r="L47" s="39">
        <v>49</v>
      </c>
      <c r="M47" s="39">
        <v>0.124</v>
      </c>
      <c r="N47" s="39">
        <v>0.193</v>
      </c>
      <c r="O47" s="43" t="s">
        <v>1105</v>
      </c>
    </row>
    <row r="48" spans="1:15" ht="25" customHeight="1">
      <c r="A48" s="41" t="s">
        <v>1143</v>
      </c>
      <c r="B48" s="42" t="s">
        <v>1106</v>
      </c>
      <c r="C48" s="41">
        <v>19</v>
      </c>
      <c r="D48" s="41" t="s">
        <v>398</v>
      </c>
      <c r="E48" s="41">
        <v>19</v>
      </c>
      <c r="F48" s="41" t="s">
        <v>398</v>
      </c>
      <c r="G48" s="41">
        <v>14.6</v>
      </c>
      <c r="H48" s="41">
        <v>13</v>
      </c>
      <c r="I48" s="41">
        <v>1.4</v>
      </c>
      <c r="J48" s="41">
        <v>1.2</v>
      </c>
      <c r="K48" s="41">
        <v>2.6</v>
      </c>
      <c r="L48" s="41">
        <v>50</v>
      </c>
      <c r="M48" s="41">
        <v>0.124</v>
      </c>
      <c r="N48" s="41">
        <v>0.153</v>
      </c>
      <c r="O48" s="44" t="s">
        <v>1107</v>
      </c>
    </row>
    <row r="49" spans="1:17" ht="25" customHeight="1">
      <c r="A49" s="39" t="s">
        <v>1143</v>
      </c>
      <c r="B49" s="40" t="s">
        <v>551</v>
      </c>
      <c r="C49" s="39">
        <v>37</v>
      </c>
      <c r="D49" s="39" t="s">
        <v>398</v>
      </c>
      <c r="E49" s="39">
        <v>19</v>
      </c>
      <c r="F49" s="39" t="s">
        <v>398</v>
      </c>
      <c r="G49" s="39">
        <v>16</v>
      </c>
      <c r="H49" s="39">
        <v>11.6</v>
      </c>
      <c r="I49" s="39">
        <v>1.6</v>
      </c>
      <c r="J49" s="39">
        <v>1.1000000000000001</v>
      </c>
      <c r="K49" s="46">
        <v>2.7</v>
      </c>
      <c r="L49" s="39">
        <v>52.7</v>
      </c>
      <c r="M49" s="39">
        <v>9.9099999999999994E-2</v>
      </c>
      <c r="N49" s="39">
        <v>0.193</v>
      </c>
      <c r="O49" s="43" t="s">
        <v>1108</v>
      </c>
    </row>
    <row r="50" spans="1:17" ht="25" customHeight="1">
      <c r="A50" s="41" t="s">
        <v>1143</v>
      </c>
      <c r="B50" s="42" t="s">
        <v>1109</v>
      </c>
      <c r="C50" s="41">
        <v>37</v>
      </c>
      <c r="D50" s="41" t="s">
        <v>398</v>
      </c>
      <c r="E50" s="41">
        <v>19</v>
      </c>
      <c r="F50" s="41" t="s">
        <v>398</v>
      </c>
      <c r="G50" s="41">
        <v>16</v>
      </c>
      <c r="H50" s="41">
        <v>13</v>
      </c>
      <c r="I50" s="41">
        <v>1.6</v>
      </c>
      <c r="J50" s="41">
        <v>1.2</v>
      </c>
      <c r="K50" s="41">
        <v>2.7</v>
      </c>
      <c r="L50" s="41">
        <v>53.7</v>
      </c>
      <c r="M50" s="41">
        <v>9.9099999999999994E-2</v>
      </c>
      <c r="N50" s="41">
        <v>0.153</v>
      </c>
      <c r="O50" s="44" t="s">
        <v>1110</v>
      </c>
    </row>
    <row r="51" spans="1:17" ht="25" customHeight="1">
      <c r="A51" s="39" t="s">
        <v>1143</v>
      </c>
      <c r="B51" s="40" t="s">
        <v>1111</v>
      </c>
      <c r="C51" s="39">
        <v>37</v>
      </c>
      <c r="D51" s="39" t="s">
        <v>398</v>
      </c>
      <c r="E51" s="39">
        <v>19</v>
      </c>
      <c r="F51" s="39" t="s">
        <v>398</v>
      </c>
      <c r="G51" s="39">
        <v>16</v>
      </c>
      <c r="H51" s="39">
        <v>14.6</v>
      </c>
      <c r="I51" s="39">
        <v>1.6</v>
      </c>
      <c r="J51" s="39">
        <v>1.4</v>
      </c>
      <c r="K51" s="46">
        <v>2.7</v>
      </c>
      <c r="L51" s="39">
        <v>54.9</v>
      </c>
      <c r="M51" s="39">
        <v>9.9099999999999994E-2</v>
      </c>
      <c r="N51" s="39">
        <v>0.124</v>
      </c>
      <c r="O51" s="43" t="s">
        <v>1112</v>
      </c>
    </row>
    <row r="52" spans="1:17" ht="25" customHeight="1">
      <c r="A52" s="41" t="s">
        <v>1143</v>
      </c>
      <c r="B52" s="42" t="s">
        <v>552</v>
      </c>
      <c r="C52" s="41">
        <v>37</v>
      </c>
      <c r="D52" s="41" t="s">
        <v>398</v>
      </c>
      <c r="E52" s="41">
        <v>19</v>
      </c>
      <c r="F52" s="41" t="s">
        <v>398</v>
      </c>
      <c r="G52" s="41">
        <v>18.399999999999999</v>
      </c>
      <c r="H52" s="41">
        <v>13</v>
      </c>
      <c r="I52" s="41">
        <v>1.7</v>
      </c>
      <c r="J52" s="41">
        <v>1.2</v>
      </c>
      <c r="K52" s="41">
        <v>2.8</v>
      </c>
      <c r="L52" s="41">
        <v>58.3</v>
      </c>
      <c r="M52" s="41">
        <v>7.5399999999999995E-2</v>
      </c>
      <c r="N52" s="41">
        <v>0.153</v>
      </c>
      <c r="O52" s="44" t="s">
        <v>1113</v>
      </c>
    </row>
    <row r="53" spans="1:17" ht="25" customHeight="1">
      <c r="A53" s="39" t="s">
        <v>1143</v>
      </c>
      <c r="B53" s="40" t="s">
        <v>1114</v>
      </c>
      <c r="C53" s="39">
        <v>37</v>
      </c>
      <c r="D53" s="39" t="s">
        <v>398</v>
      </c>
      <c r="E53" s="39">
        <v>19</v>
      </c>
      <c r="F53" s="39" t="s">
        <v>398</v>
      </c>
      <c r="G53" s="39">
        <f>G52</f>
        <v>18.399999999999999</v>
      </c>
      <c r="H53" s="39">
        <v>14.6</v>
      </c>
      <c r="I53" s="39">
        <v>1.7</v>
      </c>
      <c r="J53" s="39">
        <v>1.4</v>
      </c>
      <c r="K53" s="46">
        <v>2.9</v>
      </c>
      <c r="L53" s="39">
        <v>59.5</v>
      </c>
      <c r="M53" s="39">
        <v>7.5399999999999995E-2</v>
      </c>
      <c r="N53" s="39">
        <v>0.124</v>
      </c>
      <c r="O53" s="43">
        <v>9305</v>
      </c>
    </row>
    <row r="54" spans="1:17" ht="25" customHeight="1">
      <c r="A54" s="41" t="s">
        <v>1143</v>
      </c>
      <c r="B54" s="42" t="s">
        <v>1115</v>
      </c>
      <c r="C54" s="41">
        <v>37</v>
      </c>
      <c r="D54" s="41" t="s">
        <v>398</v>
      </c>
      <c r="E54" s="41">
        <v>37</v>
      </c>
      <c r="F54" s="41" t="s">
        <v>398</v>
      </c>
      <c r="G54" s="41">
        <f>G53</f>
        <v>18.399999999999999</v>
      </c>
      <c r="H54" s="41">
        <v>16</v>
      </c>
      <c r="I54" s="41">
        <v>1.7</v>
      </c>
      <c r="J54" s="41">
        <v>1.6</v>
      </c>
      <c r="K54" s="41">
        <v>2.9</v>
      </c>
      <c r="L54" s="41">
        <v>60.7</v>
      </c>
      <c r="M54" s="41">
        <v>7.5399999999999995E-2</v>
      </c>
      <c r="N54" s="41">
        <v>9.9099999999999994E-2</v>
      </c>
      <c r="O54" s="44" t="s">
        <v>1116</v>
      </c>
    </row>
    <row r="56" spans="1:17" customFormat="1" ht="14.5">
      <c r="A56" s="2"/>
      <c r="B56" s="2"/>
      <c r="C56" s="2"/>
      <c r="D56" s="2"/>
      <c r="E56" s="2"/>
      <c r="F56" s="2"/>
      <c r="G56" s="2"/>
      <c r="H56" s="2"/>
      <c r="I56" s="2"/>
      <c r="J56" s="2"/>
      <c r="K56" s="2"/>
      <c r="L56" s="2"/>
      <c r="M56" s="2"/>
      <c r="N56" s="2"/>
      <c r="O56" s="2"/>
    </row>
    <row r="57" spans="1:17" customFormat="1" ht="14.5">
      <c r="A57" s="2"/>
      <c r="B57" s="2"/>
      <c r="C57" s="2"/>
      <c r="D57" s="2"/>
      <c r="E57" s="2"/>
      <c r="F57" s="2"/>
      <c r="G57" s="2"/>
      <c r="H57" s="2"/>
      <c r="I57" s="2"/>
      <c r="J57" s="2"/>
      <c r="K57" s="2"/>
      <c r="L57" s="2"/>
      <c r="M57" s="2"/>
      <c r="N57" s="2"/>
      <c r="O57" s="2"/>
    </row>
    <row r="58" spans="1:17" ht="30" customHeight="1">
      <c r="A58" s="12"/>
      <c r="B58" s="13" t="s">
        <v>7</v>
      </c>
      <c r="C58" s="14"/>
      <c r="D58" s="14"/>
      <c r="E58" s="14"/>
      <c r="F58" s="14"/>
      <c r="G58" s="14"/>
      <c r="H58" s="14"/>
      <c r="I58" s="14"/>
      <c r="J58" s="14"/>
      <c r="K58" s="14"/>
      <c r="L58" s="14"/>
      <c r="M58" s="14"/>
      <c r="N58" s="14"/>
      <c r="O58" s="16">
        <v>87</v>
      </c>
      <c r="P58" s="138" t="s">
        <v>1517</v>
      </c>
      <c r="Q58" s="135" t="s">
        <v>1714</v>
      </c>
    </row>
  </sheetData>
  <mergeCells count="15">
    <mergeCell ref="H1:N1"/>
    <mergeCell ref="A2:O2"/>
    <mergeCell ref="C26:F26"/>
    <mergeCell ref="G26:H26"/>
    <mergeCell ref="I26:J26"/>
    <mergeCell ref="M26:N26"/>
    <mergeCell ref="O26:O27"/>
    <mergeCell ref="A26:B28"/>
    <mergeCell ref="C27:D27"/>
    <mergeCell ref="E27:F27"/>
    <mergeCell ref="G28:H28"/>
    <mergeCell ref="I28:J28"/>
    <mergeCell ref="M28:N28"/>
    <mergeCell ref="K26:K27"/>
    <mergeCell ref="L26:L27"/>
  </mergeCells>
  <hyperlinks>
    <hyperlink ref="B58" r:id="rId1" tooltip="http://www.Z43-cable.vn" xr:uid="{00000000-0004-0000-5300-000000000000}"/>
  </hyperlinks>
  <pageMargins left="0.47222222222222199" right="0.47222222222222199" top="0.118055555555556" bottom="5.9027777777777797E-2" header="0" footer="0"/>
  <pageSetup paperSize="9" scale="65" orientation="portrait" r:id="rId2"/>
  <colBreaks count="1" manualBreakCount="1">
    <brk id="15" max="73" man="1"/>
  </colBreaks>
  <drawing r:id="rId3"/>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tabColor rgb="FFFF0000"/>
  </sheetPr>
  <dimension ref="A1:O65"/>
  <sheetViews>
    <sheetView topLeftCell="A32" zoomScale="115" zoomScaleNormal="115" zoomScaleSheetLayoutView="100" workbookViewId="0">
      <selection activeCell="P37" sqref="P37"/>
    </sheetView>
  </sheetViews>
  <sheetFormatPr defaultColWidth="9" defaultRowHeight="14"/>
  <cols>
    <col min="1" max="1" width="10.81640625" style="2" customWidth="1"/>
    <col min="2" max="2" width="12.453125" style="2" customWidth="1"/>
    <col min="3" max="3" width="9.6328125" style="2" customWidth="1"/>
    <col min="4" max="4" width="10.6328125" style="2" customWidth="1"/>
    <col min="5" max="9" width="9" style="2"/>
    <col min="10" max="10" width="9.90625" style="2" customWidth="1"/>
    <col min="11" max="11" width="9" style="2"/>
    <col min="12" max="13" width="9.6328125" style="2" customWidth="1"/>
    <col min="14" max="14" width="12.08984375" style="2" customWidth="1"/>
    <col min="15" max="16384" width="9" style="2"/>
  </cols>
  <sheetData>
    <row r="1" spans="1:14" ht="50" customHeight="1">
      <c r="A1" s="17" t="s">
        <v>1144</v>
      </c>
      <c r="B1" s="17"/>
      <c r="C1" s="17"/>
      <c r="D1" s="17"/>
      <c r="F1" s="179" t="s">
        <v>1</v>
      </c>
      <c r="G1" s="179"/>
      <c r="H1" s="179"/>
      <c r="I1" s="179"/>
      <c r="J1" s="179"/>
      <c r="K1" s="179"/>
      <c r="L1" s="179"/>
      <c r="M1" s="179"/>
    </row>
    <row r="2" spans="1:14" s="1" customFormat="1" ht="45" customHeight="1">
      <c r="A2" s="364" t="s">
        <v>1145</v>
      </c>
      <c r="B2" s="364"/>
      <c r="C2" s="364"/>
      <c r="D2" s="364"/>
      <c r="E2" s="364"/>
      <c r="F2" s="364"/>
      <c r="G2" s="364"/>
      <c r="H2" s="364"/>
      <c r="I2" s="364"/>
      <c r="J2" s="364"/>
      <c r="K2" s="364"/>
      <c r="L2" s="364"/>
      <c r="M2" s="364"/>
      <c r="N2" s="364"/>
    </row>
    <row r="3" spans="1:14" s="1" customFormat="1" ht="15.5">
      <c r="A3" s="22"/>
      <c r="B3" s="22"/>
      <c r="C3" s="22"/>
      <c r="D3" s="22"/>
    </row>
    <row r="4" spans="1:14" ht="35" customHeight="1">
      <c r="A4" s="30" t="s">
        <v>1146</v>
      </c>
      <c r="B4" s="31"/>
      <c r="C4" s="31"/>
      <c r="D4" s="31"/>
      <c r="E4" s="32"/>
      <c r="F4" s="32"/>
      <c r="G4" s="32"/>
      <c r="H4" s="32"/>
      <c r="I4" s="32"/>
      <c r="J4" s="32"/>
      <c r="K4" s="32"/>
      <c r="L4" s="32"/>
      <c r="M4" s="32"/>
      <c r="N4" s="32"/>
    </row>
    <row r="5" spans="1:14">
      <c r="A5" s="22"/>
      <c r="B5" s="22"/>
      <c r="C5" s="22"/>
      <c r="D5" s="22"/>
    </row>
    <row r="6" spans="1:14" ht="15">
      <c r="A6" s="4" t="s">
        <v>1147</v>
      </c>
      <c r="B6" s="33"/>
      <c r="C6" s="33"/>
      <c r="D6" s="33"/>
    </row>
    <row r="7" spans="1:14">
      <c r="A7" s="2" t="s">
        <v>1148</v>
      </c>
      <c r="B7" s="34"/>
      <c r="C7" s="34"/>
      <c r="D7" s="34"/>
    </row>
    <row r="8" spans="1:14">
      <c r="A8" s="2" t="s">
        <v>1149</v>
      </c>
      <c r="B8" s="34"/>
      <c r="C8" s="34"/>
      <c r="D8" s="34"/>
    </row>
    <row r="9" spans="1:14">
      <c r="A9" s="2" t="s">
        <v>1150</v>
      </c>
      <c r="B9" s="34"/>
      <c r="C9" s="34"/>
      <c r="D9" s="34"/>
    </row>
    <row r="10" spans="1:14">
      <c r="B10" s="34"/>
      <c r="C10" s="34"/>
      <c r="D10" s="34"/>
    </row>
    <row r="12" spans="1:14" s="1" customFormat="1" ht="15.5">
      <c r="A12" s="4" t="s">
        <v>174</v>
      </c>
      <c r="B12" s="4"/>
      <c r="C12" s="4"/>
      <c r="D12" s="4"/>
    </row>
    <row r="13" spans="1:14">
      <c r="A13" s="2" t="s">
        <v>175</v>
      </c>
      <c r="B13" s="34"/>
      <c r="C13" s="34"/>
      <c r="D13" s="34"/>
      <c r="E13" s="35"/>
      <c r="F13" s="35"/>
      <c r="G13" s="35"/>
      <c r="H13" s="35"/>
      <c r="I13" s="35"/>
      <c r="J13" s="35"/>
      <c r="K13" s="35"/>
    </row>
    <row r="14" spans="1:14">
      <c r="A14" s="2" t="s">
        <v>1044</v>
      </c>
      <c r="B14" s="34"/>
      <c r="C14" s="34"/>
      <c r="D14" s="34"/>
      <c r="E14" s="35"/>
      <c r="F14" s="35"/>
      <c r="G14" s="35"/>
      <c r="H14" s="35"/>
      <c r="I14" s="35"/>
      <c r="J14" s="35"/>
      <c r="K14" s="35"/>
    </row>
    <row r="16" spans="1:14" ht="15">
      <c r="A16" s="4" t="s">
        <v>176</v>
      </c>
      <c r="B16" s="33"/>
      <c r="C16" s="33"/>
      <c r="D16" s="33"/>
    </row>
    <row r="17" spans="1:14">
      <c r="A17" s="36" t="s">
        <v>1045</v>
      </c>
      <c r="B17" s="37"/>
      <c r="C17" s="37"/>
      <c r="D17" s="37"/>
    </row>
    <row r="18" spans="1:14">
      <c r="A18" s="36" t="s">
        <v>1046</v>
      </c>
      <c r="B18" s="37"/>
      <c r="C18" s="37"/>
      <c r="D18" s="37"/>
    </row>
    <row r="19" spans="1:14">
      <c r="A19" s="36" t="s">
        <v>179</v>
      </c>
      <c r="B19" s="37"/>
      <c r="C19" s="37"/>
      <c r="D19" s="37"/>
    </row>
    <row r="20" spans="1:14">
      <c r="A20" s="36" t="s">
        <v>180</v>
      </c>
      <c r="B20" s="37"/>
      <c r="C20" s="37"/>
      <c r="D20" s="37"/>
    </row>
    <row r="21" spans="1:14">
      <c r="A21" s="36" t="s">
        <v>238</v>
      </c>
      <c r="B21" s="37"/>
      <c r="C21" s="37"/>
      <c r="D21" s="37"/>
    </row>
    <row r="22" spans="1:14">
      <c r="A22" s="36" t="s">
        <v>239</v>
      </c>
      <c r="B22" s="37"/>
      <c r="C22" s="37"/>
      <c r="D22" s="37"/>
    </row>
    <row r="23" spans="1:14">
      <c r="A23" s="2" t="s">
        <v>1047</v>
      </c>
    </row>
    <row r="25" spans="1:14" ht="15">
      <c r="A25" s="4" t="s">
        <v>182</v>
      </c>
      <c r="B25" s="33"/>
      <c r="C25" s="33"/>
      <c r="D25" s="33"/>
    </row>
    <row r="27" spans="1:14" ht="42" customHeight="1">
      <c r="A27" s="193" t="s">
        <v>183</v>
      </c>
      <c r="B27" s="193"/>
      <c r="C27" s="193" t="s">
        <v>184</v>
      </c>
      <c r="D27" s="193"/>
      <c r="E27" s="193" t="s">
        <v>186</v>
      </c>
      <c r="F27" s="193"/>
      <c r="G27" s="195" t="s">
        <v>1496</v>
      </c>
      <c r="H27" s="193" t="s">
        <v>187</v>
      </c>
      <c r="I27" s="193"/>
      <c r="J27" s="193" t="s">
        <v>188</v>
      </c>
      <c r="K27" s="193" t="s">
        <v>189</v>
      </c>
      <c r="L27" s="193" t="s">
        <v>190</v>
      </c>
      <c r="M27" s="193"/>
      <c r="N27" s="193" t="s">
        <v>191</v>
      </c>
    </row>
    <row r="28" spans="1:14" ht="30" customHeight="1">
      <c r="A28" s="193"/>
      <c r="B28" s="193"/>
      <c r="C28" s="193" t="s">
        <v>1520</v>
      </c>
      <c r="D28" s="193"/>
      <c r="E28" s="193"/>
      <c r="F28" s="193"/>
      <c r="G28" s="413"/>
      <c r="H28" s="193"/>
      <c r="I28" s="193"/>
      <c r="J28" s="193"/>
      <c r="K28" s="193"/>
      <c r="L28" s="193"/>
      <c r="M28" s="193"/>
      <c r="N28" s="193"/>
    </row>
    <row r="29" spans="1:14">
      <c r="A29" s="38" t="s">
        <v>192</v>
      </c>
      <c r="B29" s="38" t="s">
        <v>193</v>
      </c>
      <c r="C29" s="38" t="s">
        <v>194</v>
      </c>
      <c r="D29" s="159" t="s">
        <v>196</v>
      </c>
      <c r="E29" s="193" t="s">
        <v>196</v>
      </c>
      <c r="F29" s="193"/>
      <c r="G29" s="38" t="s">
        <v>196</v>
      </c>
      <c r="H29" s="193" t="s">
        <v>196</v>
      </c>
      <c r="I29" s="193"/>
      <c r="J29" s="38" t="s">
        <v>196</v>
      </c>
      <c r="K29" s="38" t="s">
        <v>196</v>
      </c>
      <c r="L29" s="193" t="s">
        <v>197</v>
      </c>
      <c r="M29" s="193"/>
      <c r="N29" s="38" t="s">
        <v>198</v>
      </c>
    </row>
    <row r="30" spans="1:14" ht="25" customHeight="1">
      <c r="A30" s="41" t="s">
        <v>1151</v>
      </c>
      <c r="B30" s="41">
        <v>1.5</v>
      </c>
      <c r="C30" s="41">
        <v>7</v>
      </c>
      <c r="D30" s="160">
        <v>0.52</v>
      </c>
      <c r="E30" s="360">
        <v>1.56</v>
      </c>
      <c r="F30" s="360"/>
      <c r="G30" s="41">
        <v>0.14000000000000001</v>
      </c>
      <c r="H30" s="361">
        <v>0.8</v>
      </c>
      <c r="I30" s="361"/>
      <c r="J30" s="41" t="s">
        <v>97</v>
      </c>
      <c r="K30" s="45">
        <f t="shared" ref="K30:K45" si="0">E30+G30*5+H30*2</f>
        <v>3.8600000000000003</v>
      </c>
      <c r="L30" s="360">
        <v>12.1</v>
      </c>
      <c r="M30" s="360"/>
      <c r="N30" s="44">
        <v>28</v>
      </c>
    </row>
    <row r="31" spans="1:14" ht="25" customHeight="1">
      <c r="A31" s="39" t="s">
        <v>1151</v>
      </c>
      <c r="B31" s="39">
        <v>2.5</v>
      </c>
      <c r="C31" s="39">
        <v>7</v>
      </c>
      <c r="D31" s="161" t="s">
        <v>444</v>
      </c>
      <c r="E31" s="358" t="s">
        <v>445</v>
      </c>
      <c r="F31" s="358"/>
      <c r="G31" s="39">
        <v>0.14000000000000001</v>
      </c>
      <c r="H31" s="359">
        <v>0.8</v>
      </c>
      <c r="I31" s="359"/>
      <c r="J31" s="39" t="s">
        <v>97</v>
      </c>
      <c r="K31" s="133">
        <f t="shared" si="0"/>
        <v>4.3100000000000005</v>
      </c>
      <c r="L31" s="358">
        <v>7.41</v>
      </c>
      <c r="M31" s="358"/>
      <c r="N31" s="43">
        <v>39</v>
      </c>
    </row>
    <row r="32" spans="1:14" ht="25" customHeight="1">
      <c r="A32" s="41" t="s">
        <v>1151</v>
      </c>
      <c r="B32" s="45">
        <v>4</v>
      </c>
      <c r="C32" s="41">
        <v>7</v>
      </c>
      <c r="D32" s="160" t="s">
        <v>447</v>
      </c>
      <c r="E32" s="360" t="s">
        <v>448</v>
      </c>
      <c r="F32" s="360"/>
      <c r="G32" s="41">
        <v>0.14000000000000001</v>
      </c>
      <c r="H32" s="361">
        <v>1</v>
      </c>
      <c r="I32" s="361"/>
      <c r="J32" s="41" t="s">
        <v>97</v>
      </c>
      <c r="K32" s="45">
        <f t="shared" si="0"/>
        <v>5.26</v>
      </c>
      <c r="L32" s="360">
        <v>4.6100000000000003</v>
      </c>
      <c r="M32" s="360"/>
      <c r="N32" s="44">
        <v>61</v>
      </c>
    </row>
    <row r="33" spans="1:15" ht="25" customHeight="1">
      <c r="A33" s="39" t="s">
        <v>1151</v>
      </c>
      <c r="B33" s="46">
        <v>6</v>
      </c>
      <c r="C33" s="39">
        <v>7</v>
      </c>
      <c r="D33" s="161" t="s">
        <v>394</v>
      </c>
      <c r="E33" s="358" t="s">
        <v>449</v>
      </c>
      <c r="F33" s="358"/>
      <c r="G33" s="39">
        <v>0.14000000000000001</v>
      </c>
      <c r="H33" s="359">
        <v>1</v>
      </c>
      <c r="I33" s="359"/>
      <c r="J33" s="39" t="s">
        <v>97</v>
      </c>
      <c r="K33" s="133">
        <f t="shared" si="0"/>
        <v>5.82</v>
      </c>
      <c r="L33" s="358">
        <v>3.08</v>
      </c>
      <c r="M33" s="358"/>
      <c r="N33" s="43">
        <v>82</v>
      </c>
    </row>
    <row r="34" spans="1:15" ht="25" customHeight="1">
      <c r="A34" s="41" t="s">
        <v>1151</v>
      </c>
      <c r="B34" s="41">
        <v>10</v>
      </c>
      <c r="C34" s="41">
        <v>7</v>
      </c>
      <c r="D34" s="160" t="s">
        <v>396</v>
      </c>
      <c r="E34" s="360" t="s">
        <v>450</v>
      </c>
      <c r="F34" s="360"/>
      <c r="G34" s="41">
        <v>0.14000000000000001</v>
      </c>
      <c r="H34" s="361">
        <v>1</v>
      </c>
      <c r="I34" s="361"/>
      <c r="J34" s="41" t="s">
        <v>97</v>
      </c>
      <c r="K34" s="45">
        <f t="shared" si="0"/>
        <v>6.75</v>
      </c>
      <c r="L34" s="360">
        <v>1.83</v>
      </c>
      <c r="M34" s="360"/>
      <c r="N34" s="44">
        <v>121</v>
      </c>
    </row>
    <row r="35" spans="1:15" ht="25" customHeight="1">
      <c r="A35" s="39" t="s">
        <v>1151</v>
      </c>
      <c r="B35" s="39">
        <v>16</v>
      </c>
      <c r="C35" s="39">
        <v>7</v>
      </c>
      <c r="D35" s="161" t="s">
        <v>398</v>
      </c>
      <c r="E35" s="358" t="s">
        <v>468</v>
      </c>
      <c r="F35" s="358"/>
      <c r="G35" s="39">
        <v>0.14000000000000001</v>
      </c>
      <c r="H35" s="359">
        <v>1</v>
      </c>
      <c r="I35" s="359"/>
      <c r="J35" s="39" t="s">
        <v>97</v>
      </c>
      <c r="K35" s="133">
        <f t="shared" si="0"/>
        <v>7.4</v>
      </c>
      <c r="L35" s="358">
        <v>1.1499999999999999</v>
      </c>
      <c r="M35" s="358"/>
      <c r="N35" s="151" t="s">
        <v>1462</v>
      </c>
    </row>
    <row r="36" spans="1:15" ht="25" customHeight="1">
      <c r="A36" s="41" t="s">
        <v>1151</v>
      </c>
      <c r="B36" s="41">
        <v>25</v>
      </c>
      <c r="C36" s="41">
        <v>7</v>
      </c>
      <c r="D36" s="160" t="s">
        <v>398</v>
      </c>
      <c r="E36" s="360" t="s">
        <v>226</v>
      </c>
      <c r="F36" s="360"/>
      <c r="G36" s="41">
        <v>0.14000000000000001</v>
      </c>
      <c r="H36" s="361">
        <v>1.2</v>
      </c>
      <c r="I36" s="361"/>
      <c r="J36" s="41" t="s">
        <v>97</v>
      </c>
      <c r="K36" s="45">
        <f t="shared" si="0"/>
        <v>9.1</v>
      </c>
      <c r="L36" s="360">
        <v>0.72699999999999998</v>
      </c>
      <c r="M36" s="360"/>
      <c r="N36" s="150" t="s">
        <v>629</v>
      </c>
    </row>
    <row r="37" spans="1:15" ht="25" customHeight="1">
      <c r="A37" s="39" t="s">
        <v>1151</v>
      </c>
      <c r="B37" s="39">
        <v>35</v>
      </c>
      <c r="C37" s="39">
        <v>7</v>
      </c>
      <c r="D37" s="161" t="s">
        <v>398</v>
      </c>
      <c r="E37" s="358" t="s">
        <v>504</v>
      </c>
      <c r="F37" s="358"/>
      <c r="G37" s="39">
        <v>0.14000000000000001</v>
      </c>
      <c r="H37" s="359">
        <v>1.2</v>
      </c>
      <c r="I37" s="359"/>
      <c r="J37" s="39" t="s">
        <v>97</v>
      </c>
      <c r="K37" s="133">
        <f t="shared" si="0"/>
        <v>10.1</v>
      </c>
      <c r="L37" s="358">
        <v>0.52400000000000002</v>
      </c>
      <c r="M37" s="358"/>
      <c r="N37" s="151" t="s">
        <v>1343</v>
      </c>
    </row>
    <row r="38" spans="1:15" ht="25" customHeight="1">
      <c r="A38" s="41" t="s">
        <v>1151</v>
      </c>
      <c r="B38" s="41">
        <v>50</v>
      </c>
      <c r="C38" s="41">
        <v>7</v>
      </c>
      <c r="D38" s="160" t="s">
        <v>398</v>
      </c>
      <c r="E38" s="360">
        <v>8.1999999999999993</v>
      </c>
      <c r="F38" s="360"/>
      <c r="G38" s="41">
        <v>0.14000000000000001</v>
      </c>
      <c r="H38" s="361">
        <v>1.4</v>
      </c>
      <c r="I38" s="361"/>
      <c r="J38" s="41" t="s">
        <v>97</v>
      </c>
      <c r="K38" s="45">
        <f t="shared" si="0"/>
        <v>11.7</v>
      </c>
      <c r="L38" s="360">
        <v>0.38700000000000001</v>
      </c>
      <c r="M38" s="360"/>
      <c r="N38" s="44" t="s">
        <v>1388</v>
      </c>
    </row>
    <row r="39" spans="1:15" ht="25" customHeight="1">
      <c r="A39" s="39" t="s">
        <v>1151</v>
      </c>
      <c r="B39" s="39">
        <v>70</v>
      </c>
      <c r="C39" s="39">
        <v>19</v>
      </c>
      <c r="D39" s="161" t="s">
        <v>398</v>
      </c>
      <c r="E39" s="358">
        <v>10</v>
      </c>
      <c r="F39" s="358"/>
      <c r="G39" s="39">
        <v>0.14000000000000001</v>
      </c>
      <c r="H39" s="359">
        <v>1.4</v>
      </c>
      <c r="I39" s="359"/>
      <c r="J39" s="39" t="s">
        <v>97</v>
      </c>
      <c r="K39" s="133">
        <f t="shared" si="0"/>
        <v>13.5</v>
      </c>
      <c r="L39" s="358">
        <v>0.26800000000000002</v>
      </c>
      <c r="M39" s="358"/>
      <c r="N39" s="151" t="s">
        <v>1342</v>
      </c>
    </row>
    <row r="40" spans="1:15" ht="25" customHeight="1">
      <c r="A40" s="41" t="s">
        <v>1151</v>
      </c>
      <c r="B40" s="41">
        <v>95</v>
      </c>
      <c r="C40" s="41">
        <v>19</v>
      </c>
      <c r="D40" s="160" t="s">
        <v>398</v>
      </c>
      <c r="E40" s="360">
        <v>11.6</v>
      </c>
      <c r="F40" s="360"/>
      <c r="G40" s="41">
        <v>0.14000000000000001</v>
      </c>
      <c r="H40" s="361">
        <v>1.6</v>
      </c>
      <c r="I40" s="361"/>
      <c r="J40" s="41" t="s">
        <v>97</v>
      </c>
      <c r="K40" s="45">
        <f t="shared" si="0"/>
        <v>15.5</v>
      </c>
      <c r="L40" s="360">
        <v>0.193</v>
      </c>
      <c r="M40" s="360"/>
      <c r="N40" s="150" t="s">
        <v>1526</v>
      </c>
    </row>
    <row r="41" spans="1:15" ht="25" customHeight="1">
      <c r="A41" s="39" t="s">
        <v>1151</v>
      </c>
      <c r="B41" s="39">
        <v>120</v>
      </c>
      <c r="C41" s="39">
        <v>19</v>
      </c>
      <c r="D41" s="161" t="s">
        <v>398</v>
      </c>
      <c r="E41" s="358">
        <v>13</v>
      </c>
      <c r="F41" s="358"/>
      <c r="G41" s="39">
        <v>0.14000000000000001</v>
      </c>
      <c r="H41" s="359">
        <v>1.6</v>
      </c>
      <c r="I41" s="359"/>
      <c r="J41" s="39" t="s">
        <v>97</v>
      </c>
      <c r="K41" s="133">
        <f t="shared" si="0"/>
        <v>16.899999999999999</v>
      </c>
      <c r="L41" s="358">
        <v>0.153</v>
      </c>
      <c r="M41" s="358"/>
      <c r="N41" s="151" t="s">
        <v>1525</v>
      </c>
    </row>
    <row r="42" spans="1:15" ht="25" customHeight="1">
      <c r="A42" s="41" t="s">
        <v>1151</v>
      </c>
      <c r="B42" s="41">
        <v>150</v>
      </c>
      <c r="C42" s="41">
        <v>19</v>
      </c>
      <c r="D42" s="160" t="s">
        <v>398</v>
      </c>
      <c r="E42" s="360">
        <v>14.4</v>
      </c>
      <c r="F42" s="360"/>
      <c r="G42" s="41">
        <v>0.14000000000000001</v>
      </c>
      <c r="H42" s="361">
        <v>1.8</v>
      </c>
      <c r="I42" s="361"/>
      <c r="J42" s="41" t="s">
        <v>97</v>
      </c>
      <c r="K42" s="45">
        <f t="shared" si="0"/>
        <v>18.7</v>
      </c>
      <c r="L42" s="360">
        <v>0.124</v>
      </c>
      <c r="M42" s="360"/>
      <c r="N42" s="150" t="s">
        <v>1524</v>
      </c>
    </row>
    <row r="43" spans="1:15" ht="25" customHeight="1">
      <c r="A43" s="39" t="s">
        <v>1151</v>
      </c>
      <c r="B43" s="39">
        <v>185</v>
      </c>
      <c r="C43" s="39">
        <v>37</v>
      </c>
      <c r="D43" s="161" t="s">
        <v>398</v>
      </c>
      <c r="E43" s="358">
        <v>16</v>
      </c>
      <c r="F43" s="358"/>
      <c r="G43" s="39">
        <v>0.14000000000000001</v>
      </c>
      <c r="H43" s="359">
        <v>2</v>
      </c>
      <c r="I43" s="359"/>
      <c r="J43" s="39" t="s">
        <v>97</v>
      </c>
      <c r="K43" s="133">
        <f t="shared" si="0"/>
        <v>20.7</v>
      </c>
      <c r="L43" s="358">
        <v>9.9099999999999994E-2</v>
      </c>
      <c r="M43" s="358"/>
      <c r="N43" s="151" t="s">
        <v>1523</v>
      </c>
    </row>
    <row r="44" spans="1:15" ht="25" customHeight="1">
      <c r="A44" s="41" t="s">
        <v>1151</v>
      </c>
      <c r="B44" s="41">
        <v>240</v>
      </c>
      <c r="C44" s="41">
        <v>37</v>
      </c>
      <c r="D44" s="160" t="s">
        <v>398</v>
      </c>
      <c r="E44" s="360">
        <v>18.399999999999999</v>
      </c>
      <c r="F44" s="360"/>
      <c r="G44" s="41">
        <v>0.14000000000000001</v>
      </c>
      <c r="H44" s="361">
        <v>2.2000000000000002</v>
      </c>
      <c r="I44" s="361"/>
      <c r="J44" s="41" t="s">
        <v>97</v>
      </c>
      <c r="K44" s="45">
        <f t="shared" si="0"/>
        <v>23.5</v>
      </c>
      <c r="L44" s="360">
        <v>7.5399999999999995E-2</v>
      </c>
      <c r="M44" s="360"/>
      <c r="N44" s="150" t="s">
        <v>1522</v>
      </c>
    </row>
    <row r="45" spans="1:15" ht="25" customHeight="1">
      <c r="A45" s="39" t="s">
        <v>1151</v>
      </c>
      <c r="B45" s="39">
        <v>300</v>
      </c>
      <c r="C45" s="39">
        <v>37</v>
      </c>
      <c r="D45" s="161" t="s">
        <v>398</v>
      </c>
      <c r="E45" s="358">
        <v>20.6</v>
      </c>
      <c r="F45" s="358"/>
      <c r="G45" s="39">
        <v>0.14000000000000001</v>
      </c>
      <c r="H45" s="359">
        <v>2.4</v>
      </c>
      <c r="I45" s="359"/>
      <c r="J45" s="39" t="s">
        <v>97</v>
      </c>
      <c r="K45" s="133">
        <f t="shared" si="0"/>
        <v>26.1</v>
      </c>
      <c r="L45" s="358">
        <v>6.0100000000000001E-2</v>
      </c>
      <c r="M45" s="358"/>
      <c r="N45" s="43" t="s">
        <v>1521</v>
      </c>
      <c r="O45" s="168" t="s">
        <v>1346</v>
      </c>
    </row>
    <row r="65" spans="1:14" ht="30" customHeight="1">
      <c r="A65" s="12"/>
      <c r="B65" s="13" t="s">
        <v>7</v>
      </c>
      <c r="C65" s="14"/>
      <c r="D65" s="14"/>
      <c r="E65" s="14"/>
      <c r="F65" s="14"/>
      <c r="G65" s="14"/>
      <c r="H65" s="14"/>
      <c r="I65" s="14"/>
      <c r="J65" s="14"/>
      <c r="K65" s="14"/>
      <c r="L65" s="14"/>
      <c r="M65" s="14"/>
      <c r="N65" s="16">
        <v>88</v>
      </c>
    </row>
  </sheetData>
  <mergeCells count="63">
    <mergeCell ref="F1:M1"/>
    <mergeCell ref="A2:N2"/>
    <mergeCell ref="C27:D27"/>
    <mergeCell ref="C28:D28"/>
    <mergeCell ref="E29:F29"/>
    <mergeCell ref="H29:I29"/>
    <mergeCell ref="L29:M29"/>
    <mergeCell ref="J27:J28"/>
    <mergeCell ref="K27:K28"/>
    <mergeCell ref="N27:N28"/>
    <mergeCell ref="A27:B28"/>
    <mergeCell ref="E27:F28"/>
    <mergeCell ref="H27:I28"/>
    <mergeCell ref="G27:G28"/>
    <mergeCell ref="L27:M28"/>
    <mergeCell ref="E30:F30"/>
    <mergeCell ref="H30:I30"/>
    <mergeCell ref="L30:M30"/>
    <mergeCell ref="E34:F34"/>
    <mergeCell ref="H34:I34"/>
    <mergeCell ref="L34:M34"/>
    <mergeCell ref="E33:F33"/>
    <mergeCell ref="H33:I33"/>
    <mergeCell ref="L33:M33"/>
    <mergeCell ref="E32:F32"/>
    <mergeCell ref="H32:I32"/>
    <mergeCell ref="L32:M32"/>
    <mergeCell ref="E31:F31"/>
    <mergeCell ref="H31:I31"/>
    <mergeCell ref="L31:M31"/>
    <mergeCell ref="E36:F36"/>
    <mergeCell ref="H36:I36"/>
    <mergeCell ref="L36:M36"/>
    <mergeCell ref="E35:F35"/>
    <mergeCell ref="H35:I35"/>
    <mergeCell ref="L35:M35"/>
    <mergeCell ref="E38:F38"/>
    <mergeCell ref="H38:I38"/>
    <mergeCell ref="L38:M38"/>
    <mergeCell ref="E37:F37"/>
    <mergeCell ref="H37:I37"/>
    <mergeCell ref="L37:M37"/>
    <mergeCell ref="E40:F40"/>
    <mergeCell ref="H40:I40"/>
    <mergeCell ref="L40:M40"/>
    <mergeCell ref="E39:F39"/>
    <mergeCell ref="H39:I39"/>
    <mergeCell ref="L39:M39"/>
    <mergeCell ref="E45:F45"/>
    <mergeCell ref="H45:I45"/>
    <mergeCell ref="L45:M45"/>
    <mergeCell ref="E44:F44"/>
    <mergeCell ref="H44:I44"/>
    <mergeCell ref="L44:M44"/>
    <mergeCell ref="E41:F41"/>
    <mergeCell ref="H41:I41"/>
    <mergeCell ref="L41:M41"/>
    <mergeCell ref="E43:F43"/>
    <mergeCell ref="H43:I43"/>
    <mergeCell ref="L43:M43"/>
    <mergeCell ref="E42:F42"/>
    <mergeCell ref="H42:I42"/>
    <mergeCell ref="L42:M42"/>
  </mergeCells>
  <hyperlinks>
    <hyperlink ref="B65" r:id="rId1" tooltip="http://www.Z43-cable.vn" xr:uid="{00000000-0004-0000-5400-000000000000}"/>
  </hyperlinks>
  <pageMargins left="0.47222222222222199" right="0.47222222222222199" top="0.118055555555556" bottom="5.9027777777777797E-2" header="0" footer="0"/>
  <pageSetup paperSize="9" scale="65" orientation="portrait" r:id="rId2"/>
  <colBreaks count="1" manualBreakCount="1">
    <brk id="14" max="71" man="1"/>
  </colBreaks>
  <drawing r:id="rId3"/>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tabColor rgb="FFFF0000"/>
  </sheetPr>
  <dimension ref="A1:O65"/>
  <sheetViews>
    <sheetView topLeftCell="A33" zoomScale="115" zoomScaleNormal="115" zoomScaleSheetLayoutView="85" workbookViewId="0">
      <selection activeCell="K34" sqref="K34:K46"/>
    </sheetView>
  </sheetViews>
  <sheetFormatPr defaultColWidth="9" defaultRowHeight="14"/>
  <cols>
    <col min="1" max="2" width="11.6328125" style="2" customWidth="1"/>
    <col min="3" max="4" width="8.1796875" style="2" customWidth="1"/>
    <col min="5" max="9" width="9" style="2"/>
    <col min="10" max="10" width="9.90625" style="2" customWidth="1"/>
    <col min="11" max="11" width="9" style="2"/>
    <col min="12" max="13" width="9.6328125" style="2" customWidth="1"/>
    <col min="14" max="14" width="12.08984375" style="2" customWidth="1"/>
    <col min="15" max="16384" width="9" style="2"/>
  </cols>
  <sheetData>
    <row r="1" spans="1:14" ht="50" customHeight="1">
      <c r="A1" s="17" t="s">
        <v>1152</v>
      </c>
      <c r="B1" s="17"/>
      <c r="C1" s="17"/>
      <c r="D1" s="17"/>
      <c r="F1" s="179" t="s">
        <v>1</v>
      </c>
      <c r="G1" s="179"/>
      <c r="H1" s="179"/>
      <c r="I1" s="179"/>
      <c r="J1" s="179"/>
      <c r="K1" s="179"/>
      <c r="L1" s="179"/>
      <c r="M1" s="179"/>
    </row>
    <row r="2" spans="1:14" s="1" customFormat="1" ht="45" customHeight="1">
      <c r="A2" s="364" t="s">
        <v>1153</v>
      </c>
      <c r="B2" s="364"/>
      <c r="C2" s="364"/>
      <c r="D2" s="364"/>
      <c r="E2" s="364"/>
      <c r="F2" s="364"/>
      <c r="G2" s="364"/>
      <c r="H2" s="364"/>
      <c r="I2" s="364"/>
      <c r="J2" s="364"/>
      <c r="K2" s="364"/>
      <c r="L2" s="364"/>
      <c r="M2" s="364"/>
      <c r="N2" s="364"/>
    </row>
    <row r="3" spans="1:14" s="1" customFormat="1" ht="15.5">
      <c r="A3" s="22"/>
      <c r="B3" s="22"/>
      <c r="C3" s="22"/>
      <c r="D3" s="22"/>
    </row>
    <row r="4" spans="1:14" ht="35" customHeight="1">
      <c r="A4" s="30" t="s">
        <v>1146</v>
      </c>
      <c r="B4" s="31"/>
      <c r="C4" s="31"/>
      <c r="D4" s="31"/>
      <c r="E4" s="32"/>
      <c r="F4" s="32"/>
      <c r="G4" s="32"/>
      <c r="H4" s="32"/>
      <c r="I4" s="32"/>
      <c r="J4" s="32"/>
      <c r="K4" s="32"/>
      <c r="L4" s="32"/>
      <c r="M4" s="32"/>
      <c r="N4" s="32"/>
    </row>
    <row r="5" spans="1:14">
      <c r="A5" s="22"/>
      <c r="B5" s="22"/>
      <c r="C5" s="22"/>
      <c r="D5" s="22"/>
    </row>
    <row r="6" spans="1:14" ht="15">
      <c r="A6" s="4" t="s">
        <v>1154</v>
      </c>
      <c r="B6" s="33"/>
      <c r="C6" s="33"/>
      <c r="D6" s="33"/>
    </row>
    <row r="7" spans="1:14">
      <c r="A7" s="2" t="s">
        <v>1148</v>
      </c>
      <c r="B7" s="34"/>
      <c r="C7" s="34"/>
      <c r="D7" s="34"/>
    </row>
    <row r="8" spans="1:14">
      <c r="A8" s="2" t="s">
        <v>1149</v>
      </c>
      <c r="B8" s="34"/>
      <c r="C8" s="34"/>
      <c r="D8" s="34"/>
    </row>
    <row r="9" spans="1:14">
      <c r="A9" s="2" t="s">
        <v>1155</v>
      </c>
      <c r="B9" s="34"/>
      <c r="C9" s="34"/>
      <c r="D9" s="34"/>
    </row>
    <row r="10" spans="1:14">
      <c r="A10" s="2" t="s">
        <v>1156</v>
      </c>
      <c r="B10" s="34"/>
      <c r="C10" s="34"/>
      <c r="D10" s="34"/>
    </row>
    <row r="12" spans="1:14" s="1" customFormat="1" ht="15.5">
      <c r="A12" s="4" t="s">
        <v>174</v>
      </c>
      <c r="B12" s="4"/>
      <c r="C12" s="4"/>
      <c r="D12" s="4"/>
    </row>
    <row r="13" spans="1:14">
      <c r="A13" s="2" t="s">
        <v>264</v>
      </c>
      <c r="B13" s="34"/>
      <c r="C13" s="34"/>
      <c r="D13" s="34"/>
      <c r="E13" s="35"/>
      <c r="F13" s="35"/>
      <c r="G13" s="35"/>
      <c r="H13" s="35"/>
      <c r="I13" s="35"/>
      <c r="J13" s="35"/>
      <c r="K13" s="35"/>
    </row>
    <row r="14" spans="1:14">
      <c r="A14" s="2" t="s">
        <v>1157</v>
      </c>
      <c r="B14" s="34"/>
      <c r="C14" s="34"/>
      <c r="D14" s="34"/>
      <c r="E14" s="35"/>
      <c r="F14" s="35"/>
      <c r="G14" s="35"/>
      <c r="H14" s="35"/>
      <c r="I14" s="35"/>
      <c r="J14" s="35"/>
      <c r="K14" s="35"/>
    </row>
    <row r="15" spans="1:14">
      <c r="A15" s="2" t="s">
        <v>1158</v>
      </c>
    </row>
    <row r="16" spans="1:14">
      <c r="A16" s="2" t="s">
        <v>1159</v>
      </c>
    </row>
    <row r="18" spans="1:14" ht="15">
      <c r="A18" s="4" t="s">
        <v>176</v>
      </c>
      <c r="B18" s="33"/>
      <c r="C18" s="33"/>
      <c r="D18" s="33"/>
    </row>
    <row r="19" spans="1:14">
      <c r="A19" s="36" t="s">
        <v>1160</v>
      </c>
      <c r="B19" s="37"/>
      <c r="C19" s="37"/>
      <c r="D19" s="37"/>
    </row>
    <row r="20" spans="1:14">
      <c r="A20" s="36" t="s">
        <v>1124</v>
      </c>
      <c r="B20" s="37"/>
      <c r="C20" s="37"/>
      <c r="D20" s="37"/>
    </row>
    <row r="21" spans="1:14">
      <c r="A21" s="36" t="s">
        <v>1125</v>
      </c>
      <c r="B21" s="37"/>
      <c r="C21" s="37"/>
      <c r="D21" s="37"/>
    </row>
    <row r="22" spans="1:14">
      <c r="A22" s="36" t="s">
        <v>1055</v>
      </c>
      <c r="B22" s="37"/>
      <c r="C22" s="37"/>
      <c r="D22" s="37"/>
    </row>
    <row r="23" spans="1:14">
      <c r="A23" s="36" t="s">
        <v>1161</v>
      </c>
      <c r="B23" s="37"/>
      <c r="C23" s="37"/>
      <c r="D23" s="37"/>
    </row>
    <row r="24" spans="1:14">
      <c r="A24" s="36" t="s">
        <v>1162</v>
      </c>
      <c r="B24" s="37"/>
      <c r="C24" s="37"/>
      <c r="D24" s="37"/>
    </row>
    <row r="26" spans="1:14" ht="15">
      <c r="A26" s="4" t="s">
        <v>182</v>
      </c>
      <c r="B26" s="33"/>
      <c r="C26" s="33"/>
      <c r="D26" s="33"/>
    </row>
    <row r="28" spans="1:14" ht="42" customHeight="1">
      <c r="A28" s="193" t="s">
        <v>183</v>
      </c>
      <c r="B28" s="193"/>
      <c r="C28" s="193" t="s">
        <v>184</v>
      </c>
      <c r="D28" s="193"/>
      <c r="E28" s="193" t="s">
        <v>186</v>
      </c>
      <c r="F28" s="193"/>
      <c r="G28" s="195" t="s">
        <v>1496</v>
      </c>
      <c r="H28" s="193" t="s">
        <v>187</v>
      </c>
      <c r="I28" s="193"/>
      <c r="J28" s="193" t="s">
        <v>188</v>
      </c>
      <c r="K28" s="193" t="s">
        <v>189</v>
      </c>
      <c r="L28" s="193" t="s">
        <v>190</v>
      </c>
      <c r="M28" s="193"/>
      <c r="N28" s="193" t="s">
        <v>191</v>
      </c>
    </row>
    <row r="29" spans="1:14" ht="30" customHeight="1">
      <c r="A29" s="193"/>
      <c r="B29" s="193"/>
      <c r="C29" s="193" t="s">
        <v>240</v>
      </c>
      <c r="D29" s="193"/>
      <c r="E29" s="193"/>
      <c r="F29" s="193"/>
      <c r="G29" s="413"/>
      <c r="H29" s="193"/>
      <c r="I29" s="193"/>
      <c r="J29" s="193"/>
      <c r="K29" s="193"/>
      <c r="L29" s="193"/>
      <c r="M29" s="193"/>
      <c r="N29" s="193"/>
    </row>
    <row r="30" spans="1:14">
      <c r="A30" s="38" t="s">
        <v>192</v>
      </c>
      <c r="B30" s="38" t="s">
        <v>193</v>
      </c>
      <c r="C30" s="38" t="s">
        <v>194</v>
      </c>
      <c r="D30" s="38" t="s">
        <v>196</v>
      </c>
      <c r="E30" s="193" t="s">
        <v>196</v>
      </c>
      <c r="F30" s="193"/>
      <c r="G30" s="163" t="s">
        <v>196</v>
      </c>
      <c r="H30" s="193" t="s">
        <v>196</v>
      </c>
      <c r="I30" s="193"/>
      <c r="J30" s="38" t="s">
        <v>196</v>
      </c>
      <c r="K30" s="38" t="s">
        <v>196</v>
      </c>
      <c r="L30" s="193" t="s">
        <v>197</v>
      </c>
      <c r="M30" s="193"/>
      <c r="N30" s="38" t="s">
        <v>198</v>
      </c>
    </row>
    <row r="31" spans="1:14" ht="25" customHeight="1">
      <c r="A31" s="41" t="s">
        <v>1163</v>
      </c>
      <c r="B31" s="41">
        <v>1.5</v>
      </c>
      <c r="C31" s="41">
        <v>7</v>
      </c>
      <c r="D31" s="41">
        <v>0.52</v>
      </c>
      <c r="E31" s="360">
        <v>1.56</v>
      </c>
      <c r="F31" s="360"/>
      <c r="G31" s="41">
        <v>0.14000000000000001</v>
      </c>
      <c r="H31" s="361">
        <v>0.7</v>
      </c>
      <c r="I31" s="361"/>
      <c r="J31" s="41">
        <v>1.4</v>
      </c>
      <c r="K31" s="45">
        <f t="shared" ref="K31:K46" si="0">E31+5*G31+H31*2+2*J31</f>
        <v>6.46</v>
      </c>
      <c r="L31" s="360">
        <v>12.1</v>
      </c>
      <c r="M31" s="360"/>
      <c r="N31" s="150" t="s">
        <v>1527</v>
      </c>
    </row>
    <row r="32" spans="1:14" ht="25" customHeight="1">
      <c r="A32" s="39" t="s">
        <v>1163</v>
      </c>
      <c r="B32" s="39">
        <v>2.5</v>
      </c>
      <c r="C32" s="39">
        <v>7</v>
      </c>
      <c r="D32" s="39" t="s">
        <v>444</v>
      </c>
      <c r="E32" s="358" t="s">
        <v>445</v>
      </c>
      <c r="F32" s="358"/>
      <c r="G32" s="39">
        <v>0.14000000000000001</v>
      </c>
      <c r="H32" s="359">
        <v>0.7</v>
      </c>
      <c r="I32" s="359"/>
      <c r="J32" s="39">
        <v>1.4</v>
      </c>
      <c r="K32" s="133">
        <f t="shared" si="0"/>
        <v>6.9099999999999993</v>
      </c>
      <c r="L32" s="358">
        <v>7.41</v>
      </c>
      <c r="M32" s="358"/>
      <c r="N32" s="151" t="s">
        <v>1528</v>
      </c>
    </row>
    <row r="33" spans="1:15" ht="25" customHeight="1">
      <c r="A33" s="41" t="s">
        <v>1163</v>
      </c>
      <c r="B33" s="45">
        <v>4</v>
      </c>
      <c r="C33" s="41">
        <v>7</v>
      </c>
      <c r="D33" s="41" t="s">
        <v>447</v>
      </c>
      <c r="E33" s="360" t="s">
        <v>448</v>
      </c>
      <c r="F33" s="360"/>
      <c r="G33" s="41">
        <v>0.14000000000000001</v>
      </c>
      <c r="H33" s="361">
        <v>0.7</v>
      </c>
      <c r="I33" s="361"/>
      <c r="J33" s="41">
        <v>1.4</v>
      </c>
      <c r="K33" s="45">
        <f t="shared" si="0"/>
        <v>7.46</v>
      </c>
      <c r="L33" s="360">
        <v>4.6100000000000003</v>
      </c>
      <c r="M33" s="360"/>
      <c r="N33" s="150" t="s">
        <v>1529</v>
      </c>
    </row>
    <row r="34" spans="1:15" ht="25" customHeight="1">
      <c r="A34" s="39" t="s">
        <v>1163</v>
      </c>
      <c r="B34" s="46">
        <v>6</v>
      </c>
      <c r="C34" s="39">
        <v>7</v>
      </c>
      <c r="D34" s="39" t="s">
        <v>394</v>
      </c>
      <c r="E34" s="358" t="s">
        <v>449</v>
      </c>
      <c r="F34" s="358"/>
      <c r="G34" s="39">
        <v>0.14000000000000001</v>
      </c>
      <c r="H34" s="359">
        <v>0.7</v>
      </c>
      <c r="I34" s="359"/>
      <c r="J34" s="39">
        <v>1.4</v>
      </c>
      <c r="K34" s="133">
        <f t="shared" si="0"/>
        <v>8.02</v>
      </c>
      <c r="L34" s="358">
        <v>3.08</v>
      </c>
      <c r="M34" s="358"/>
      <c r="N34" s="151" t="s">
        <v>1430</v>
      </c>
    </row>
    <row r="35" spans="1:15" ht="25" customHeight="1">
      <c r="A35" s="41" t="s">
        <v>1163</v>
      </c>
      <c r="B35" s="41">
        <v>10</v>
      </c>
      <c r="C35" s="41">
        <v>7</v>
      </c>
      <c r="D35" s="41" t="s">
        <v>396</v>
      </c>
      <c r="E35" s="360" t="s">
        <v>450</v>
      </c>
      <c r="F35" s="360"/>
      <c r="G35" s="41">
        <v>0.14000000000000001</v>
      </c>
      <c r="H35" s="361">
        <v>0.7</v>
      </c>
      <c r="I35" s="361"/>
      <c r="J35" s="41">
        <v>1.4</v>
      </c>
      <c r="K35" s="45">
        <f t="shared" si="0"/>
        <v>8.9499999999999993</v>
      </c>
      <c r="L35" s="360">
        <v>1.83</v>
      </c>
      <c r="M35" s="360"/>
      <c r="N35" s="150" t="s">
        <v>1311</v>
      </c>
    </row>
    <row r="36" spans="1:15" ht="25" customHeight="1">
      <c r="A36" s="39" t="s">
        <v>1163</v>
      </c>
      <c r="B36" s="39">
        <v>16</v>
      </c>
      <c r="C36" s="39">
        <v>7</v>
      </c>
      <c r="D36" s="39" t="s">
        <v>398</v>
      </c>
      <c r="E36" s="358" t="s">
        <v>468</v>
      </c>
      <c r="F36" s="358"/>
      <c r="G36" s="39">
        <v>0.14000000000000001</v>
      </c>
      <c r="H36" s="359">
        <v>0.7</v>
      </c>
      <c r="I36" s="359"/>
      <c r="J36" s="39">
        <v>1.4</v>
      </c>
      <c r="K36" s="133">
        <f t="shared" si="0"/>
        <v>9.6000000000000014</v>
      </c>
      <c r="L36" s="358">
        <v>1.1499999999999999</v>
      </c>
      <c r="M36" s="358"/>
      <c r="N36" s="151" t="s">
        <v>1530</v>
      </c>
    </row>
    <row r="37" spans="1:15" ht="25" customHeight="1">
      <c r="A37" s="41" t="s">
        <v>1163</v>
      </c>
      <c r="B37" s="41">
        <v>25</v>
      </c>
      <c r="C37" s="41">
        <v>7</v>
      </c>
      <c r="D37" s="41" t="s">
        <v>398</v>
      </c>
      <c r="E37" s="360" t="s">
        <v>226</v>
      </c>
      <c r="F37" s="360"/>
      <c r="G37" s="41">
        <v>0.14000000000000001</v>
      </c>
      <c r="H37" s="361">
        <v>0.9</v>
      </c>
      <c r="I37" s="361"/>
      <c r="J37" s="41">
        <v>1.4</v>
      </c>
      <c r="K37" s="45">
        <f t="shared" si="0"/>
        <v>11.3</v>
      </c>
      <c r="L37" s="360">
        <v>0.72699999999999998</v>
      </c>
      <c r="M37" s="360"/>
      <c r="N37" s="150" t="s">
        <v>427</v>
      </c>
    </row>
    <row r="38" spans="1:15" ht="25" customHeight="1">
      <c r="A38" s="39" t="s">
        <v>1163</v>
      </c>
      <c r="B38" s="39">
        <v>35</v>
      </c>
      <c r="C38" s="39">
        <v>7</v>
      </c>
      <c r="D38" s="39" t="s">
        <v>398</v>
      </c>
      <c r="E38" s="358" t="s">
        <v>504</v>
      </c>
      <c r="F38" s="358"/>
      <c r="G38" s="39">
        <v>0.14000000000000001</v>
      </c>
      <c r="H38" s="359">
        <v>0.9</v>
      </c>
      <c r="I38" s="359"/>
      <c r="J38" s="39">
        <v>1.4</v>
      </c>
      <c r="K38" s="133">
        <f t="shared" si="0"/>
        <v>12.3</v>
      </c>
      <c r="L38" s="358">
        <v>0.52400000000000002</v>
      </c>
      <c r="M38" s="358"/>
      <c r="N38" s="151" t="s">
        <v>1396</v>
      </c>
    </row>
    <row r="39" spans="1:15" ht="25" customHeight="1">
      <c r="A39" s="41" t="s">
        <v>1163</v>
      </c>
      <c r="B39" s="41">
        <v>50</v>
      </c>
      <c r="C39" s="41">
        <v>7</v>
      </c>
      <c r="D39" s="41" t="s">
        <v>398</v>
      </c>
      <c r="E39" s="360">
        <v>8.1999999999999993</v>
      </c>
      <c r="F39" s="360"/>
      <c r="G39" s="41">
        <v>0.14000000000000001</v>
      </c>
      <c r="H39" s="361">
        <v>1</v>
      </c>
      <c r="I39" s="361"/>
      <c r="J39" s="41">
        <v>1.4</v>
      </c>
      <c r="K39" s="45">
        <f t="shared" si="0"/>
        <v>13.7</v>
      </c>
      <c r="L39" s="360">
        <v>0.38700000000000001</v>
      </c>
      <c r="M39" s="360"/>
      <c r="N39" s="150" t="s">
        <v>1384</v>
      </c>
    </row>
    <row r="40" spans="1:15" ht="25" customHeight="1">
      <c r="A40" s="39" t="s">
        <v>1163</v>
      </c>
      <c r="B40" s="39">
        <v>70</v>
      </c>
      <c r="C40" s="39">
        <v>19</v>
      </c>
      <c r="D40" s="39" t="s">
        <v>398</v>
      </c>
      <c r="E40" s="377">
        <v>10</v>
      </c>
      <c r="F40" s="377"/>
      <c r="G40" s="39">
        <v>0.14000000000000001</v>
      </c>
      <c r="H40" s="359">
        <v>1.1000000000000001</v>
      </c>
      <c r="I40" s="359"/>
      <c r="J40" s="39">
        <v>1.5</v>
      </c>
      <c r="K40" s="133">
        <f t="shared" si="0"/>
        <v>15.899999999999999</v>
      </c>
      <c r="L40" s="358">
        <v>0.26800000000000002</v>
      </c>
      <c r="M40" s="358"/>
      <c r="N40" s="151" t="s">
        <v>1531</v>
      </c>
    </row>
    <row r="41" spans="1:15" ht="25" customHeight="1">
      <c r="A41" s="41" t="s">
        <v>1163</v>
      </c>
      <c r="B41" s="41">
        <v>95</v>
      </c>
      <c r="C41" s="41">
        <v>19</v>
      </c>
      <c r="D41" s="41" t="s">
        <v>398</v>
      </c>
      <c r="E41" s="360">
        <v>11.6</v>
      </c>
      <c r="F41" s="360"/>
      <c r="G41" s="41">
        <v>0.14000000000000001</v>
      </c>
      <c r="H41" s="361">
        <v>1.1000000000000001</v>
      </c>
      <c r="I41" s="361"/>
      <c r="J41" s="41">
        <v>1.5</v>
      </c>
      <c r="K41" s="45">
        <f t="shared" si="0"/>
        <v>17.5</v>
      </c>
      <c r="L41" s="360">
        <v>0.193</v>
      </c>
      <c r="M41" s="360"/>
      <c r="N41" s="150" t="s">
        <v>1167</v>
      </c>
    </row>
    <row r="42" spans="1:15" ht="25" customHeight="1">
      <c r="A42" s="39" t="s">
        <v>1163</v>
      </c>
      <c r="B42" s="39">
        <v>120</v>
      </c>
      <c r="C42" s="39">
        <v>19</v>
      </c>
      <c r="D42" s="39" t="s">
        <v>398</v>
      </c>
      <c r="E42" s="377">
        <v>13</v>
      </c>
      <c r="F42" s="377"/>
      <c r="G42" s="39">
        <v>0.14000000000000001</v>
      </c>
      <c r="H42" s="359">
        <v>1.2</v>
      </c>
      <c r="I42" s="359"/>
      <c r="J42" s="39">
        <v>1.6</v>
      </c>
      <c r="K42" s="133">
        <f t="shared" si="0"/>
        <v>19.299999999999997</v>
      </c>
      <c r="L42" s="358">
        <v>0.153</v>
      </c>
      <c r="M42" s="358"/>
      <c r="N42" s="151" t="s">
        <v>1532</v>
      </c>
    </row>
    <row r="43" spans="1:15" ht="25" customHeight="1">
      <c r="A43" s="41" t="s">
        <v>1163</v>
      </c>
      <c r="B43" s="41">
        <v>150</v>
      </c>
      <c r="C43" s="41">
        <v>19</v>
      </c>
      <c r="D43" s="41" t="s">
        <v>398</v>
      </c>
      <c r="E43" s="360">
        <v>14.4</v>
      </c>
      <c r="F43" s="360"/>
      <c r="G43" s="41">
        <v>0.14000000000000001</v>
      </c>
      <c r="H43" s="361">
        <v>1.4</v>
      </c>
      <c r="I43" s="361"/>
      <c r="J43" s="41">
        <v>1.6</v>
      </c>
      <c r="K43" s="45">
        <f t="shared" si="0"/>
        <v>21.099999999999998</v>
      </c>
      <c r="L43" s="360">
        <v>0.124</v>
      </c>
      <c r="M43" s="360"/>
      <c r="N43" s="150" t="s">
        <v>1533</v>
      </c>
    </row>
    <row r="44" spans="1:15" ht="25" customHeight="1">
      <c r="A44" s="39" t="s">
        <v>1163</v>
      </c>
      <c r="B44" s="39">
        <v>185</v>
      </c>
      <c r="C44" s="39">
        <v>37</v>
      </c>
      <c r="D44" s="39" t="s">
        <v>398</v>
      </c>
      <c r="E44" s="377">
        <v>16</v>
      </c>
      <c r="F44" s="377"/>
      <c r="G44" s="39">
        <v>0.14000000000000001</v>
      </c>
      <c r="H44" s="359">
        <v>1.6</v>
      </c>
      <c r="I44" s="359"/>
      <c r="J44" s="39">
        <v>1.7</v>
      </c>
      <c r="K44" s="133">
        <f t="shared" si="0"/>
        <v>23.299999999999997</v>
      </c>
      <c r="L44" s="358">
        <v>9.9099999999999994E-2</v>
      </c>
      <c r="M44" s="358"/>
      <c r="N44" s="151" t="s">
        <v>1534</v>
      </c>
    </row>
    <row r="45" spans="1:15" ht="25" customHeight="1">
      <c r="A45" s="41" t="s">
        <v>1163</v>
      </c>
      <c r="B45" s="41">
        <v>240</v>
      </c>
      <c r="C45" s="41">
        <v>37</v>
      </c>
      <c r="D45" s="41" t="s">
        <v>398</v>
      </c>
      <c r="E45" s="360">
        <v>18.399999999999999</v>
      </c>
      <c r="F45" s="360"/>
      <c r="G45" s="41">
        <v>0.14000000000000001</v>
      </c>
      <c r="H45" s="361">
        <v>1.7</v>
      </c>
      <c r="I45" s="361"/>
      <c r="J45" s="41">
        <v>1.8</v>
      </c>
      <c r="K45" s="45">
        <f t="shared" si="0"/>
        <v>26.099999999999998</v>
      </c>
      <c r="L45" s="360">
        <v>7.5399999999999995E-2</v>
      </c>
      <c r="M45" s="360"/>
      <c r="N45" s="150" t="s">
        <v>1535</v>
      </c>
    </row>
    <row r="46" spans="1:15" ht="25" customHeight="1">
      <c r="A46" s="39" t="s">
        <v>1163</v>
      </c>
      <c r="B46" s="39">
        <v>300</v>
      </c>
      <c r="C46" s="39">
        <v>37</v>
      </c>
      <c r="D46" s="39" t="s">
        <v>398</v>
      </c>
      <c r="E46" s="358">
        <v>20.6</v>
      </c>
      <c r="F46" s="358"/>
      <c r="G46" s="39">
        <v>0.14000000000000001</v>
      </c>
      <c r="H46" s="359">
        <v>1.8</v>
      </c>
      <c r="I46" s="359"/>
      <c r="J46" s="39">
        <v>1.9</v>
      </c>
      <c r="K46" s="133">
        <f t="shared" si="0"/>
        <v>28.700000000000003</v>
      </c>
      <c r="L46" s="358">
        <v>6.0100000000000001E-2</v>
      </c>
      <c r="M46" s="358"/>
      <c r="N46" s="151" t="s">
        <v>1536</v>
      </c>
      <c r="O46" s="169" t="s">
        <v>1346</v>
      </c>
    </row>
    <row r="65" spans="1:14" ht="30" customHeight="1">
      <c r="A65" s="12"/>
      <c r="B65" s="13" t="s">
        <v>7</v>
      </c>
      <c r="C65" s="14"/>
      <c r="D65" s="14"/>
      <c r="E65" s="14"/>
      <c r="F65" s="14"/>
      <c r="G65" s="14"/>
      <c r="H65" s="14"/>
      <c r="I65" s="14"/>
      <c r="J65" s="14"/>
      <c r="K65" s="14"/>
      <c r="L65" s="14"/>
      <c r="M65" s="14"/>
      <c r="N65" s="16">
        <v>89</v>
      </c>
    </row>
  </sheetData>
  <mergeCells count="63">
    <mergeCell ref="F1:M1"/>
    <mergeCell ref="A2:N2"/>
    <mergeCell ref="C28:D28"/>
    <mergeCell ref="C29:D29"/>
    <mergeCell ref="E30:F30"/>
    <mergeCell ref="H30:I30"/>
    <mergeCell ref="L30:M30"/>
    <mergeCell ref="J28:J29"/>
    <mergeCell ref="K28:K29"/>
    <mergeCell ref="N28:N29"/>
    <mergeCell ref="A28:B29"/>
    <mergeCell ref="E28:F29"/>
    <mergeCell ref="H28:I29"/>
    <mergeCell ref="G28:G29"/>
    <mergeCell ref="L28:M29"/>
    <mergeCell ref="E31:F31"/>
    <mergeCell ref="H31:I31"/>
    <mergeCell ref="L31:M31"/>
    <mergeCell ref="E35:F35"/>
    <mergeCell ref="H35:I35"/>
    <mergeCell ref="L35:M35"/>
    <mergeCell ref="E34:F34"/>
    <mergeCell ref="H34:I34"/>
    <mergeCell ref="L34:M34"/>
    <mergeCell ref="E33:F33"/>
    <mergeCell ref="H33:I33"/>
    <mergeCell ref="L33:M33"/>
    <mergeCell ref="E32:F32"/>
    <mergeCell ref="H32:I32"/>
    <mergeCell ref="L32:M32"/>
    <mergeCell ref="E37:F37"/>
    <mergeCell ref="H37:I37"/>
    <mergeCell ref="L37:M37"/>
    <mergeCell ref="E36:F36"/>
    <mergeCell ref="H36:I36"/>
    <mergeCell ref="L36:M36"/>
    <mergeCell ref="E39:F39"/>
    <mergeCell ref="H39:I39"/>
    <mergeCell ref="L39:M39"/>
    <mergeCell ref="E38:F38"/>
    <mergeCell ref="H38:I38"/>
    <mergeCell ref="L38:M38"/>
    <mergeCell ref="E41:F41"/>
    <mergeCell ref="H41:I41"/>
    <mergeCell ref="L41:M41"/>
    <mergeCell ref="E40:F40"/>
    <mergeCell ref="H40:I40"/>
    <mergeCell ref="L40:M40"/>
    <mergeCell ref="E46:F46"/>
    <mergeCell ref="H46:I46"/>
    <mergeCell ref="L46:M46"/>
    <mergeCell ref="E45:F45"/>
    <mergeCell ref="H45:I45"/>
    <mergeCell ref="L45:M45"/>
    <mergeCell ref="E42:F42"/>
    <mergeCell ref="H42:I42"/>
    <mergeCell ref="L42:M42"/>
    <mergeCell ref="E44:F44"/>
    <mergeCell ref="H44:I44"/>
    <mergeCell ref="L44:M44"/>
    <mergeCell ref="E43:F43"/>
    <mergeCell ref="H43:I43"/>
    <mergeCell ref="L43:M43"/>
  </mergeCells>
  <hyperlinks>
    <hyperlink ref="B65" r:id="rId1" tooltip="http://www.Z43-cable.vn" xr:uid="{00000000-0004-0000-5500-000000000000}"/>
  </hyperlinks>
  <pageMargins left="0.47222222222222199" right="0.47222222222222199" top="0.118055555555556" bottom="5.9027777777777797E-2" header="0" footer="0"/>
  <pageSetup paperSize="9" scale="65" orientation="portrait" r:id="rId2"/>
  <colBreaks count="1" manualBreakCount="1">
    <brk id="14" max="77" man="1"/>
  </colBreaks>
  <drawing r:id="rId3"/>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tabColor rgb="FFFF0000"/>
  </sheetPr>
  <dimension ref="A1:O63"/>
  <sheetViews>
    <sheetView topLeftCell="A32" zoomScale="115" zoomScaleNormal="115" zoomScaleSheetLayoutView="70" workbookViewId="0">
      <selection activeCell="N32" sqref="N32:N45"/>
    </sheetView>
  </sheetViews>
  <sheetFormatPr defaultColWidth="9" defaultRowHeight="14"/>
  <cols>
    <col min="1" max="2" width="11.6328125" style="2" customWidth="1"/>
    <col min="3" max="4" width="8.1796875" style="2" customWidth="1"/>
    <col min="5" max="6" width="9" style="2"/>
    <col min="7" max="7" width="10" style="2" customWidth="1"/>
    <col min="8" max="9" width="9" style="2"/>
    <col min="10" max="10" width="9.90625" style="2" customWidth="1"/>
    <col min="11" max="11" width="9" style="2"/>
    <col min="12" max="13" width="9.6328125" style="2" customWidth="1"/>
    <col min="14" max="14" width="12.08984375" style="2" customWidth="1"/>
    <col min="15" max="16384" width="9" style="2"/>
  </cols>
  <sheetData>
    <row r="1" spans="1:14" ht="50" customHeight="1">
      <c r="A1" s="17" t="s">
        <v>1168</v>
      </c>
      <c r="B1" s="17"/>
      <c r="C1" s="17"/>
      <c r="D1" s="17"/>
      <c r="F1" s="179" t="s">
        <v>1</v>
      </c>
      <c r="G1" s="179"/>
      <c r="H1" s="179"/>
      <c r="I1" s="179"/>
      <c r="J1" s="179"/>
      <c r="K1" s="179"/>
      <c r="L1" s="179"/>
      <c r="M1" s="179"/>
    </row>
    <row r="2" spans="1:14" s="1" customFormat="1" ht="45" customHeight="1">
      <c r="A2" s="364" t="s">
        <v>1169</v>
      </c>
      <c r="B2" s="364"/>
      <c r="C2" s="364"/>
      <c r="D2" s="364"/>
      <c r="E2" s="364"/>
      <c r="F2" s="364"/>
      <c r="G2" s="364"/>
      <c r="H2" s="364"/>
      <c r="I2" s="364"/>
      <c r="J2" s="364"/>
      <c r="K2" s="364"/>
      <c r="L2" s="364"/>
      <c r="M2" s="364"/>
      <c r="N2" s="364"/>
    </row>
    <row r="3" spans="1:14" s="1" customFormat="1" ht="15.5">
      <c r="A3" s="22"/>
      <c r="B3" s="22"/>
      <c r="C3" s="22"/>
      <c r="D3" s="22"/>
    </row>
    <row r="4" spans="1:14" ht="35" customHeight="1">
      <c r="A4" s="30" t="s">
        <v>1146</v>
      </c>
      <c r="B4" s="31"/>
      <c r="C4" s="31"/>
      <c r="D4" s="31"/>
      <c r="E4" s="32"/>
      <c r="F4" s="32"/>
      <c r="G4" s="32"/>
      <c r="H4" s="32"/>
      <c r="I4" s="32"/>
      <c r="J4" s="32"/>
      <c r="K4" s="32"/>
      <c r="L4" s="32"/>
      <c r="M4" s="32"/>
      <c r="N4" s="32"/>
    </row>
    <row r="5" spans="1:14">
      <c r="A5" s="22"/>
      <c r="B5" s="22"/>
      <c r="C5" s="22"/>
      <c r="D5" s="22"/>
    </row>
    <row r="6" spans="1:14" ht="15">
      <c r="A6" s="4" t="s">
        <v>1154</v>
      </c>
      <c r="B6" s="33"/>
      <c r="C6" s="33"/>
      <c r="D6" s="33"/>
    </row>
    <row r="7" spans="1:14">
      <c r="A7" s="2" t="s">
        <v>1148</v>
      </c>
      <c r="B7" s="34"/>
      <c r="C7" s="34"/>
      <c r="D7" s="34"/>
    </row>
    <row r="8" spans="1:14">
      <c r="A8" s="2" t="s">
        <v>1149</v>
      </c>
      <c r="B8" s="34"/>
      <c r="C8" s="34"/>
      <c r="D8" s="34"/>
    </row>
    <row r="9" spans="1:14">
      <c r="A9" s="2" t="s">
        <v>1155</v>
      </c>
      <c r="B9" s="34"/>
      <c r="C9" s="34"/>
      <c r="D9" s="34"/>
    </row>
    <row r="10" spans="1:14">
      <c r="A10" s="2" t="s">
        <v>1170</v>
      </c>
      <c r="B10" s="34"/>
      <c r="C10" s="34"/>
      <c r="D10" s="34"/>
    </row>
    <row r="11" spans="1:14">
      <c r="A11" s="2" t="s">
        <v>1171</v>
      </c>
    </row>
    <row r="12" spans="1:14" customFormat="1" ht="14.5">
      <c r="A12" s="2"/>
      <c r="B12" s="2"/>
      <c r="C12" s="2"/>
      <c r="D12" s="2"/>
    </row>
    <row r="13" spans="1:14" s="1" customFormat="1" ht="15.5">
      <c r="A13" s="4" t="s">
        <v>174</v>
      </c>
      <c r="B13" s="4"/>
      <c r="C13" s="4"/>
      <c r="D13" s="4"/>
    </row>
    <row r="14" spans="1:14">
      <c r="A14" s="2" t="s">
        <v>264</v>
      </c>
      <c r="B14" s="34"/>
      <c r="C14" s="34"/>
      <c r="D14" s="34"/>
      <c r="E14" s="35"/>
      <c r="F14" s="35"/>
      <c r="G14" s="35"/>
      <c r="H14" s="35"/>
      <c r="I14" s="35"/>
      <c r="J14" s="35"/>
      <c r="K14" s="35"/>
    </row>
    <row r="15" spans="1:14">
      <c r="A15" s="2" t="s">
        <v>1157</v>
      </c>
      <c r="B15" s="34"/>
      <c r="C15" s="34"/>
      <c r="D15" s="34"/>
      <c r="E15" s="35"/>
      <c r="F15" s="35"/>
      <c r="G15" s="35"/>
      <c r="H15" s="35"/>
      <c r="I15" s="35"/>
      <c r="J15" s="35"/>
      <c r="K15" s="35"/>
    </row>
    <row r="16" spans="1:14">
      <c r="A16" s="2" t="s">
        <v>1158</v>
      </c>
    </row>
    <row r="17" spans="1:14">
      <c r="A17" s="2" t="s">
        <v>1159</v>
      </c>
    </row>
    <row r="19" spans="1:14" ht="15">
      <c r="A19" s="4" t="s">
        <v>176</v>
      </c>
      <c r="B19" s="33"/>
      <c r="C19" s="33"/>
      <c r="D19" s="33"/>
    </row>
    <row r="20" spans="1:14">
      <c r="A20" s="36" t="s">
        <v>1160</v>
      </c>
      <c r="B20" s="37"/>
      <c r="C20" s="37"/>
      <c r="D20" s="37"/>
    </row>
    <row r="21" spans="1:14">
      <c r="A21" s="36" t="s">
        <v>1124</v>
      </c>
      <c r="B21" s="37"/>
      <c r="C21" s="37"/>
      <c r="D21" s="37"/>
    </row>
    <row r="22" spans="1:14">
      <c r="A22" s="36" t="s">
        <v>1125</v>
      </c>
      <c r="B22" s="37"/>
      <c r="C22" s="37"/>
      <c r="D22" s="37"/>
    </row>
    <row r="23" spans="1:14">
      <c r="A23" s="36" t="s">
        <v>1055</v>
      </c>
      <c r="B23" s="37"/>
      <c r="C23" s="37"/>
      <c r="D23" s="37"/>
    </row>
    <row r="24" spans="1:14">
      <c r="A24" s="36" t="s">
        <v>1161</v>
      </c>
      <c r="B24" s="37"/>
      <c r="C24" s="37"/>
      <c r="D24" s="37"/>
    </row>
    <row r="25" spans="1:14">
      <c r="A25" s="36" t="s">
        <v>1162</v>
      </c>
      <c r="B25" s="37"/>
      <c r="C25" s="37"/>
      <c r="D25" s="37"/>
    </row>
    <row r="27" spans="1:14" ht="15">
      <c r="A27" s="4" t="s">
        <v>182</v>
      </c>
      <c r="B27" s="33"/>
      <c r="C27" s="33"/>
      <c r="D27" s="33"/>
    </row>
    <row r="29" spans="1:14" ht="42" customHeight="1">
      <c r="A29" s="193" t="s">
        <v>183</v>
      </c>
      <c r="B29" s="193"/>
      <c r="C29" s="193" t="s">
        <v>184</v>
      </c>
      <c r="D29" s="193"/>
      <c r="E29" s="193" t="s">
        <v>186</v>
      </c>
      <c r="F29" s="193"/>
      <c r="G29" s="195" t="s">
        <v>1496</v>
      </c>
      <c r="H29" s="193" t="s">
        <v>187</v>
      </c>
      <c r="I29" s="193"/>
      <c r="J29" s="193" t="s">
        <v>188</v>
      </c>
      <c r="K29" s="193" t="s">
        <v>189</v>
      </c>
      <c r="L29" s="193" t="s">
        <v>190</v>
      </c>
      <c r="M29" s="193"/>
      <c r="N29" s="193" t="s">
        <v>191</v>
      </c>
    </row>
    <row r="30" spans="1:14" ht="30" customHeight="1">
      <c r="A30" s="193"/>
      <c r="B30" s="193"/>
      <c r="C30" s="193" t="s">
        <v>240</v>
      </c>
      <c r="D30" s="193"/>
      <c r="E30" s="193"/>
      <c r="F30" s="193"/>
      <c r="G30" s="413"/>
      <c r="H30" s="193"/>
      <c r="I30" s="193"/>
      <c r="J30" s="193"/>
      <c r="K30" s="193"/>
      <c r="L30" s="193"/>
      <c r="M30" s="193"/>
      <c r="N30" s="193"/>
    </row>
    <row r="31" spans="1:14">
      <c r="A31" s="38" t="s">
        <v>192</v>
      </c>
      <c r="B31" s="38" t="s">
        <v>193</v>
      </c>
      <c r="C31" s="38" t="s">
        <v>194</v>
      </c>
      <c r="D31" s="38" t="s">
        <v>196</v>
      </c>
      <c r="E31" s="193" t="s">
        <v>196</v>
      </c>
      <c r="F31" s="193"/>
      <c r="G31" s="163" t="s">
        <v>196</v>
      </c>
      <c r="H31" s="193" t="s">
        <v>196</v>
      </c>
      <c r="I31" s="193"/>
      <c r="J31" s="38" t="s">
        <v>196</v>
      </c>
      <c r="K31" s="38" t="s">
        <v>196</v>
      </c>
      <c r="L31" s="193" t="s">
        <v>197</v>
      </c>
      <c r="M31" s="193"/>
      <c r="N31" s="38" t="s">
        <v>198</v>
      </c>
    </row>
    <row r="32" spans="1:14" ht="25" customHeight="1">
      <c r="A32" s="41" t="s">
        <v>1172</v>
      </c>
      <c r="B32" s="41">
        <v>1.5</v>
      </c>
      <c r="C32" s="41">
        <v>7</v>
      </c>
      <c r="D32" s="41">
        <v>0.52</v>
      </c>
      <c r="E32" s="360">
        <v>1.56</v>
      </c>
      <c r="F32" s="360"/>
      <c r="G32" s="41">
        <v>0.14000000000000001</v>
      </c>
      <c r="H32" s="361">
        <v>0.7</v>
      </c>
      <c r="I32" s="361"/>
      <c r="J32" s="41">
        <v>1.8</v>
      </c>
      <c r="K32" s="45">
        <v>11</v>
      </c>
      <c r="L32" s="360">
        <v>12.1</v>
      </c>
      <c r="M32" s="360"/>
      <c r="N32" s="150" t="s">
        <v>1310</v>
      </c>
    </row>
    <row r="33" spans="1:15" ht="25" customHeight="1">
      <c r="A33" s="39" t="s">
        <v>1172</v>
      </c>
      <c r="B33" s="39">
        <v>2.5</v>
      </c>
      <c r="C33" s="39">
        <v>7</v>
      </c>
      <c r="D33" s="39" t="s">
        <v>444</v>
      </c>
      <c r="E33" s="358" t="s">
        <v>445</v>
      </c>
      <c r="F33" s="358"/>
      <c r="G33" s="39">
        <v>0.14000000000000001</v>
      </c>
      <c r="H33" s="359">
        <v>0.7</v>
      </c>
      <c r="I33" s="359"/>
      <c r="J33" s="39">
        <v>1.8</v>
      </c>
      <c r="K33" s="46">
        <v>12.3</v>
      </c>
      <c r="L33" s="358">
        <v>7.41</v>
      </c>
      <c r="M33" s="358"/>
      <c r="N33" s="151" t="s">
        <v>344</v>
      </c>
    </row>
    <row r="34" spans="1:15" ht="25" customHeight="1">
      <c r="A34" s="41" t="s">
        <v>1172</v>
      </c>
      <c r="B34" s="45">
        <v>4</v>
      </c>
      <c r="C34" s="41">
        <v>7</v>
      </c>
      <c r="D34" s="41" t="s">
        <v>447</v>
      </c>
      <c r="E34" s="360" t="s">
        <v>448</v>
      </c>
      <c r="F34" s="360"/>
      <c r="G34" s="41">
        <v>0.14000000000000001</v>
      </c>
      <c r="H34" s="361">
        <v>0.7</v>
      </c>
      <c r="I34" s="361"/>
      <c r="J34" s="41">
        <v>1.8</v>
      </c>
      <c r="K34" s="45">
        <v>13.3</v>
      </c>
      <c r="L34" s="360">
        <v>4.6100000000000003</v>
      </c>
      <c r="M34" s="360"/>
      <c r="N34" s="150" t="s">
        <v>1556</v>
      </c>
    </row>
    <row r="35" spans="1:15" ht="25" customHeight="1">
      <c r="A35" s="39" t="s">
        <v>1172</v>
      </c>
      <c r="B35" s="46">
        <v>6</v>
      </c>
      <c r="C35" s="39">
        <v>7</v>
      </c>
      <c r="D35" s="39" t="s">
        <v>394</v>
      </c>
      <c r="E35" s="358" t="s">
        <v>449</v>
      </c>
      <c r="F35" s="358"/>
      <c r="G35" s="39">
        <v>0.14000000000000001</v>
      </c>
      <c r="H35" s="359">
        <v>0.7</v>
      </c>
      <c r="I35" s="359"/>
      <c r="J35" s="39">
        <v>1.8</v>
      </c>
      <c r="K35" s="46">
        <v>14.5</v>
      </c>
      <c r="L35" s="358">
        <v>3.08</v>
      </c>
      <c r="M35" s="358"/>
      <c r="N35" s="151" t="s">
        <v>1418</v>
      </c>
    </row>
    <row r="36" spans="1:15" ht="25" customHeight="1">
      <c r="A36" s="41" t="s">
        <v>1172</v>
      </c>
      <c r="B36" s="41">
        <v>10</v>
      </c>
      <c r="C36" s="41">
        <v>7</v>
      </c>
      <c r="D36" s="41" t="s">
        <v>396</v>
      </c>
      <c r="E36" s="360" t="s">
        <v>450</v>
      </c>
      <c r="F36" s="360"/>
      <c r="G36" s="41">
        <v>0.14000000000000001</v>
      </c>
      <c r="H36" s="361">
        <v>0.7</v>
      </c>
      <c r="I36" s="361"/>
      <c r="J36" s="41">
        <v>1.8</v>
      </c>
      <c r="K36" s="45">
        <v>16.5</v>
      </c>
      <c r="L36" s="360">
        <v>1.83</v>
      </c>
      <c r="M36" s="360"/>
      <c r="N36" s="150" t="s">
        <v>631</v>
      </c>
    </row>
    <row r="37" spans="1:15" ht="25" customHeight="1">
      <c r="A37" s="39" t="s">
        <v>1172</v>
      </c>
      <c r="B37" s="39">
        <v>16</v>
      </c>
      <c r="C37" s="39">
        <v>7</v>
      </c>
      <c r="D37" s="39" t="s">
        <v>398</v>
      </c>
      <c r="E37" s="358" t="s">
        <v>468</v>
      </c>
      <c r="F37" s="358"/>
      <c r="G37" s="39">
        <v>0.14000000000000001</v>
      </c>
      <c r="H37" s="359">
        <v>0.7</v>
      </c>
      <c r="I37" s="359"/>
      <c r="J37" s="39">
        <v>1.8</v>
      </c>
      <c r="K37" s="46">
        <v>18</v>
      </c>
      <c r="L37" s="358">
        <v>1.1499999999999999</v>
      </c>
      <c r="M37" s="358"/>
      <c r="N37" s="151" t="s">
        <v>1557</v>
      </c>
    </row>
    <row r="38" spans="1:15" ht="25" customHeight="1">
      <c r="A38" s="41" t="s">
        <v>1172</v>
      </c>
      <c r="B38" s="41">
        <v>25</v>
      </c>
      <c r="C38" s="41">
        <v>7</v>
      </c>
      <c r="D38" s="41" t="s">
        <v>398</v>
      </c>
      <c r="E38" s="360" t="s">
        <v>226</v>
      </c>
      <c r="F38" s="360"/>
      <c r="G38" s="41">
        <v>0.14000000000000001</v>
      </c>
      <c r="H38" s="361">
        <v>0.9</v>
      </c>
      <c r="I38" s="361"/>
      <c r="J38" s="41">
        <v>1.8</v>
      </c>
      <c r="K38" s="45">
        <v>21.3</v>
      </c>
      <c r="L38" s="360">
        <v>0.72699999999999998</v>
      </c>
      <c r="M38" s="360"/>
      <c r="N38" s="150" t="s">
        <v>1558</v>
      </c>
    </row>
    <row r="39" spans="1:15" ht="25" customHeight="1">
      <c r="A39" s="39" t="s">
        <v>1172</v>
      </c>
      <c r="B39" s="39">
        <v>35</v>
      </c>
      <c r="C39" s="39">
        <v>7</v>
      </c>
      <c r="D39" s="39" t="s">
        <v>398</v>
      </c>
      <c r="E39" s="358" t="s">
        <v>504</v>
      </c>
      <c r="F39" s="358"/>
      <c r="G39" s="39">
        <v>0.14000000000000001</v>
      </c>
      <c r="H39" s="359">
        <v>0.9</v>
      </c>
      <c r="I39" s="359"/>
      <c r="J39" s="39">
        <v>1.8</v>
      </c>
      <c r="K39" s="46">
        <v>23.3</v>
      </c>
      <c r="L39" s="358">
        <v>0.52400000000000002</v>
      </c>
      <c r="M39" s="358"/>
      <c r="N39" s="151" t="s">
        <v>1559</v>
      </c>
    </row>
    <row r="40" spans="1:15" ht="25" customHeight="1">
      <c r="A40" s="41" t="s">
        <v>1172</v>
      </c>
      <c r="B40" s="41">
        <v>50</v>
      </c>
      <c r="C40" s="41">
        <v>7</v>
      </c>
      <c r="D40" s="41" t="s">
        <v>398</v>
      </c>
      <c r="E40" s="360">
        <v>8.1999999999999993</v>
      </c>
      <c r="F40" s="360"/>
      <c r="G40" s="41">
        <v>0.14000000000000001</v>
      </c>
      <c r="H40" s="361">
        <v>1</v>
      </c>
      <c r="I40" s="361"/>
      <c r="J40" s="41">
        <v>1.8</v>
      </c>
      <c r="K40" s="45">
        <v>26</v>
      </c>
      <c r="L40" s="360">
        <v>0.38700000000000001</v>
      </c>
      <c r="M40" s="360"/>
      <c r="N40" s="150" t="s">
        <v>1560</v>
      </c>
    </row>
    <row r="41" spans="1:15" ht="25" customHeight="1">
      <c r="A41" s="39" t="s">
        <v>1172</v>
      </c>
      <c r="B41" s="39">
        <v>70</v>
      </c>
      <c r="C41" s="39">
        <v>19</v>
      </c>
      <c r="D41" s="39" t="s">
        <v>398</v>
      </c>
      <c r="E41" s="358">
        <v>10</v>
      </c>
      <c r="F41" s="358"/>
      <c r="G41" s="39">
        <v>0.14000000000000001</v>
      </c>
      <c r="H41" s="359">
        <v>1.1000000000000001</v>
      </c>
      <c r="I41" s="359"/>
      <c r="J41" s="39">
        <v>1.9</v>
      </c>
      <c r="K41" s="46">
        <v>30</v>
      </c>
      <c r="L41" s="358">
        <v>0.26800000000000002</v>
      </c>
      <c r="M41" s="358"/>
      <c r="N41" s="151" t="s">
        <v>1561</v>
      </c>
    </row>
    <row r="42" spans="1:15" ht="25" customHeight="1">
      <c r="A42" s="41" t="s">
        <v>1172</v>
      </c>
      <c r="B42" s="41">
        <v>95</v>
      </c>
      <c r="C42" s="41">
        <v>19</v>
      </c>
      <c r="D42" s="41" t="s">
        <v>398</v>
      </c>
      <c r="E42" s="360">
        <v>11.6</v>
      </c>
      <c r="F42" s="360"/>
      <c r="G42" s="41">
        <v>0.14000000000000001</v>
      </c>
      <c r="H42" s="361">
        <v>1.1000000000000001</v>
      </c>
      <c r="I42" s="361"/>
      <c r="J42" s="140">
        <v>2</v>
      </c>
      <c r="K42" s="45">
        <v>33.5</v>
      </c>
      <c r="L42" s="360">
        <v>0.193</v>
      </c>
      <c r="M42" s="360"/>
      <c r="N42" s="150" t="s">
        <v>1562</v>
      </c>
    </row>
    <row r="43" spans="1:15" ht="25" customHeight="1">
      <c r="A43" s="39" t="s">
        <v>1172</v>
      </c>
      <c r="B43" s="39">
        <v>120</v>
      </c>
      <c r="C43" s="39">
        <v>19</v>
      </c>
      <c r="D43" s="39" t="s">
        <v>398</v>
      </c>
      <c r="E43" s="358">
        <v>13</v>
      </c>
      <c r="F43" s="358"/>
      <c r="G43" s="39">
        <v>0.14000000000000001</v>
      </c>
      <c r="H43" s="359">
        <v>1.2</v>
      </c>
      <c r="I43" s="359"/>
      <c r="J43" s="39">
        <v>2.1</v>
      </c>
      <c r="K43" s="46">
        <v>37</v>
      </c>
      <c r="L43" s="358">
        <v>0.153</v>
      </c>
      <c r="M43" s="358"/>
      <c r="N43" s="151" t="s">
        <v>1563</v>
      </c>
    </row>
    <row r="44" spans="1:15" ht="25" customHeight="1">
      <c r="A44" s="41" t="s">
        <v>1172</v>
      </c>
      <c r="B44" s="41">
        <v>150</v>
      </c>
      <c r="C44" s="41">
        <v>19</v>
      </c>
      <c r="D44" s="41" t="s">
        <v>398</v>
      </c>
      <c r="E44" s="360">
        <v>14.4</v>
      </c>
      <c r="F44" s="360"/>
      <c r="G44" s="41">
        <v>0.14000000000000001</v>
      </c>
      <c r="H44" s="361">
        <v>1.4</v>
      </c>
      <c r="I44" s="361"/>
      <c r="J44" s="41">
        <v>2.2999999999999998</v>
      </c>
      <c r="K44" s="45">
        <v>40.700000000000003</v>
      </c>
      <c r="L44" s="360">
        <v>0.124</v>
      </c>
      <c r="M44" s="360"/>
      <c r="N44" s="150" t="s">
        <v>1564</v>
      </c>
    </row>
    <row r="45" spans="1:15" ht="25" customHeight="1">
      <c r="A45" s="39" t="s">
        <v>1172</v>
      </c>
      <c r="B45" s="39">
        <v>185</v>
      </c>
      <c r="C45" s="39">
        <v>37</v>
      </c>
      <c r="D45" s="39" t="s">
        <v>398</v>
      </c>
      <c r="E45" s="358">
        <v>16</v>
      </c>
      <c r="F45" s="358"/>
      <c r="G45" s="39">
        <v>0.14000000000000001</v>
      </c>
      <c r="H45" s="359">
        <v>1.6</v>
      </c>
      <c r="I45" s="359"/>
      <c r="J45" s="139">
        <v>2.4</v>
      </c>
      <c r="K45" s="46">
        <v>45</v>
      </c>
      <c r="L45" s="358">
        <v>9.9099999999999994E-2</v>
      </c>
      <c r="M45" s="358"/>
      <c r="N45" s="151" t="s">
        <v>1565</v>
      </c>
      <c r="O45" s="135" t="s">
        <v>1346</v>
      </c>
    </row>
    <row r="63" spans="1:14" ht="30" customHeight="1">
      <c r="A63" s="12"/>
      <c r="B63" s="13" t="s">
        <v>7</v>
      </c>
      <c r="C63" s="14"/>
      <c r="D63" s="14"/>
      <c r="E63" s="14"/>
      <c r="F63" s="14"/>
      <c r="G63" s="14"/>
      <c r="H63" s="14"/>
      <c r="I63" s="14"/>
      <c r="J63" s="14"/>
      <c r="K63" s="14"/>
      <c r="L63" s="14"/>
      <c r="M63" s="14"/>
      <c r="N63" s="16">
        <v>90</v>
      </c>
    </row>
  </sheetData>
  <mergeCells count="57">
    <mergeCell ref="F1:M1"/>
    <mergeCell ref="A2:N2"/>
    <mergeCell ref="C29:D29"/>
    <mergeCell ref="C30:D30"/>
    <mergeCell ref="E31:F31"/>
    <mergeCell ref="H31:I31"/>
    <mergeCell ref="L31:M31"/>
    <mergeCell ref="J29:J30"/>
    <mergeCell ref="K29:K30"/>
    <mergeCell ref="N29:N30"/>
    <mergeCell ref="A29:B30"/>
    <mergeCell ref="E29:F30"/>
    <mergeCell ref="H29:I30"/>
    <mergeCell ref="G29:G30"/>
    <mergeCell ref="L29:M30"/>
    <mergeCell ref="E32:F32"/>
    <mergeCell ref="H32:I32"/>
    <mergeCell ref="L32:M32"/>
    <mergeCell ref="E36:F36"/>
    <mergeCell ref="H36:I36"/>
    <mergeCell ref="L36:M36"/>
    <mergeCell ref="E35:F35"/>
    <mergeCell ref="H35:I35"/>
    <mergeCell ref="L35:M35"/>
    <mergeCell ref="E34:F34"/>
    <mergeCell ref="H34:I34"/>
    <mergeCell ref="L34:M34"/>
    <mergeCell ref="E33:F33"/>
    <mergeCell ref="H33:I33"/>
    <mergeCell ref="L33:M33"/>
    <mergeCell ref="E38:F38"/>
    <mergeCell ref="H38:I38"/>
    <mergeCell ref="L38:M38"/>
    <mergeCell ref="E37:F37"/>
    <mergeCell ref="H37:I37"/>
    <mergeCell ref="L37:M37"/>
    <mergeCell ref="E40:F40"/>
    <mergeCell ref="H40:I40"/>
    <mergeCell ref="L40:M40"/>
    <mergeCell ref="E39:F39"/>
    <mergeCell ref="H39:I39"/>
    <mergeCell ref="L39:M39"/>
    <mergeCell ref="E45:F45"/>
    <mergeCell ref="H45:I45"/>
    <mergeCell ref="L45:M45"/>
    <mergeCell ref="E44:F44"/>
    <mergeCell ref="H44:I44"/>
    <mergeCell ref="L44:M44"/>
    <mergeCell ref="E41:F41"/>
    <mergeCell ref="H41:I41"/>
    <mergeCell ref="L41:M41"/>
    <mergeCell ref="E43:F43"/>
    <mergeCell ref="H43:I43"/>
    <mergeCell ref="L43:M43"/>
    <mergeCell ref="E42:F42"/>
    <mergeCell ref="H42:I42"/>
    <mergeCell ref="L42:M42"/>
  </mergeCells>
  <hyperlinks>
    <hyperlink ref="B63" r:id="rId1" tooltip="http://www.Z43-cable.vn" xr:uid="{00000000-0004-0000-5600-000000000000}"/>
  </hyperlinks>
  <pageMargins left="0.47222222222222199" right="0.47222222222222199" top="0.118055555555556" bottom="5.9027777777777797E-2" header="0" footer="0"/>
  <pageSetup paperSize="9" scale="65" orientation="portrait" r:id="rId2"/>
  <colBreaks count="1" manualBreakCount="1">
    <brk id="14" max="81" man="1"/>
  </colBreaks>
  <drawing r:id="rId3"/>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tabColor rgb="FFFF0000"/>
  </sheetPr>
  <dimension ref="A1:O65"/>
  <sheetViews>
    <sheetView topLeftCell="A34" zoomScale="115" zoomScaleNormal="115" zoomScaleSheetLayoutView="85" workbookViewId="0">
      <selection activeCell="J32" sqref="J32:K47"/>
    </sheetView>
  </sheetViews>
  <sheetFormatPr defaultColWidth="9" defaultRowHeight="14"/>
  <cols>
    <col min="1" max="2" width="11.6328125" style="2" customWidth="1"/>
    <col min="3" max="4" width="8.1796875" style="2" customWidth="1"/>
    <col min="5" max="9" width="9" style="2"/>
    <col min="10" max="10" width="9.90625" style="2" customWidth="1"/>
    <col min="11" max="11" width="9" style="2"/>
    <col min="12" max="13" width="9.6328125" style="2" customWidth="1"/>
    <col min="14" max="14" width="12.08984375" style="2" customWidth="1"/>
    <col min="15" max="16384" width="9" style="2"/>
  </cols>
  <sheetData>
    <row r="1" spans="1:14" ht="50" customHeight="1">
      <c r="A1" s="17" t="s">
        <v>1173</v>
      </c>
      <c r="B1" s="17"/>
      <c r="C1" s="17"/>
      <c r="D1" s="17"/>
      <c r="F1" s="179" t="s">
        <v>1</v>
      </c>
      <c r="G1" s="179"/>
      <c r="H1" s="179"/>
      <c r="I1" s="179"/>
      <c r="J1" s="179"/>
      <c r="K1" s="179"/>
      <c r="L1" s="179"/>
      <c r="M1" s="179"/>
    </row>
    <row r="2" spans="1:14" s="1" customFormat="1" ht="45" customHeight="1">
      <c r="A2" s="364" t="s">
        <v>1174</v>
      </c>
      <c r="B2" s="364"/>
      <c r="C2" s="364"/>
      <c r="D2" s="364"/>
      <c r="E2" s="364"/>
      <c r="F2" s="364"/>
      <c r="G2" s="364"/>
      <c r="H2" s="364"/>
      <c r="I2" s="364"/>
      <c r="J2" s="364"/>
      <c r="K2" s="364"/>
      <c r="L2" s="364"/>
      <c r="M2" s="364"/>
      <c r="N2" s="364"/>
    </row>
    <row r="3" spans="1:14" s="1" customFormat="1" ht="15.5">
      <c r="A3" s="22"/>
      <c r="B3" s="22"/>
      <c r="C3" s="22"/>
      <c r="D3" s="22"/>
    </row>
    <row r="4" spans="1:14" ht="35" customHeight="1">
      <c r="A4" s="30" t="s">
        <v>1146</v>
      </c>
      <c r="B4" s="31"/>
      <c r="C4" s="31"/>
      <c r="D4" s="31"/>
      <c r="E4" s="32"/>
      <c r="F4" s="32"/>
      <c r="G4" s="32"/>
      <c r="H4" s="32"/>
      <c r="I4" s="32"/>
      <c r="J4" s="32"/>
      <c r="K4" s="32"/>
      <c r="L4" s="32"/>
      <c r="M4" s="32"/>
      <c r="N4" s="32"/>
    </row>
    <row r="5" spans="1:14">
      <c r="A5" s="22"/>
      <c r="B5" s="22"/>
      <c r="C5" s="22"/>
      <c r="D5" s="22"/>
    </row>
    <row r="6" spans="1:14" ht="15">
      <c r="A6" s="4" t="s">
        <v>1154</v>
      </c>
      <c r="B6" s="33"/>
      <c r="C6" s="33"/>
      <c r="D6" s="33"/>
    </row>
    <row r="7" spans="1:14">
      <c r="A7" s="2" t="s">
        <v>1148</v>
      </c>
      <c r="B7" s="34"/>
      <c r="C7" s="34"/>
      <c r="D7" s="34"/>
    </row>
    <row r="8" spans="1:14">
      <c r="A8" s="2" t="s">
        <v>1149</v>
      </c>
      <c r="B8" s="34"/>
      <c r="C8" s="34"/>
      <c r="D8" s="34"/>
    </row>
    <row r="9" spans="1:14">
      <c r="A9" s="2" t="s">
        <v>1155</v>
      </c>
      <c r="B9" s="34"/>
      <c r="C9" s="34"/>
      <c r="D9" s="34"/>
    </row>
    <row r="10" spans="1:14">
      <c r="A10" s="2" t="s">
        <v>1170</v>
      </c>
      <c r="B10" s="34"/>
      <c r="C10" s="34"/>
      <c r="D10" s="34"/>
    </row>
    <row r="11" spans="1:14">
      <c r="A11" s="2" t="s">
        <v>1171</v>
      </c>
    </row>
    <row r="12" spans="1:14" customFormat="1" ht="14.5">
      <c r="A12" s="2"/>
      <c r="B12" s="2"/>
      <c r="C12" s="2"/>
      <c r="D12" s="2"/>
    </row>
    <row r="13" spans="1:14" s="1" customFormat="1" ht="15.5">
      <c r="A13" s="4" t="s">
        <v>174</v>
      </c>
      <c r="B13" s="4"/>
      <c r="C13" s="4"/>
      <c r="D13" s="4"/>
    </row>
    <row r="14" spans="1:14">
      <c r="A14" s="2" t="s">
        <v>264</v>
      </c>
      <c r="B14" s="34"/>
      <c r="C14" s="34"/>
      <c r="D14" s="34"/>
      <c r="E14" s="35"/>
      <c r="F14" s="35"/>
      <c r="G14" s="35"/>
      <c r="H14" s="35"/>
      <c r="I14" s="35"/>
      <c r="J14" s="35"/>
      <c r="K14" s="35"/>
    </row>
    <row r="15" spans="1:14">
      <c r="A15" s="2" t="s">
        <v>1157</v>
      </c>
      <c r="B15" s="34"/>
      <c r="C15" s="34"/>
      <c r="D15" s="34"/>
      <c r="E15" s="35"/>
      <c r="F15" s="35"/>
      <c r="G15" s="35"/>
      <c r="H15" s="35"/>
      <c r="I15" s="35"/>
      <c r="J15" s="35"/>
      <c r="K15" s="35"/>
    </row>
    <row r="16" spans="1:14">
      <c r="A16" s="2" t="s">
        <v>1158</v>
      </c>
    </row>
    <row r="17" spans="1:14">
      <c r="A17" s="2" t="s">
        <v>1159</v>
      </c>
    </row>
    <row r="19" spans="1:14" ht="15">
      <c r="A19" s="4" t="s">
        <v>176</v>
      </c>
      <c r="B19" s="33"/>
      <c r="C19" s="33"/>
      <c r="D19" s="33"/>
    </row>
    <row r="20" spans="1:14">
      <c r="A20" s="36" t="s">
        <v>1160</v>
      </c>
      <c r="B20" s="37"/>
      <c r="C20" s="37"/>
      <c r="D20" s="37"/>
    </row>
    <row r="21" spans="1:14">
      <c r="A21" s="36" t="s">
        <v>1124</v>
      </c>
      <c r="B21" s="37"/>
      <c r="C21" s="37"/>
      <c r="D21" s="37"/>
    </row>
    <row r="22" spans="1:14">
      <c r="A22" s="36" t="s">
        <v>1125</v>
      </c>
      <c r="B22" s="37"/>
      <c r="C22" s="37"/>
      <c r="D22" s="37"/>
    </row>
    <row r="23" spans="1:14">
      <c r="A23" s="36" t="s">
        <v>1055</v>
      </c>
      <c r="B23" s="37"/>
      <c r="C23" s="37"/>
      <c r="D23" s="37"/>
    </row>
    <row r="24" spans="1:14">
      <c r="A24" s="36" t="s">
        <v>1161</v>
      </c>
      <c r="B24" s="37"/>
      <c r="C24" s="37"/>
      <c r="D24" s="37"/>
    </row>
    <row r="25" spans="1:14">
      <c r="A25" s="36" t="s">
        <v>1162</v>
      </c>
      <c r="B25" s="37"/>
      <c r="C25" s="37"/>
      <c r="D25" s="37"/>
    </row>
    <row r="27" spans="1:14" ht="15">
      <c r="A27" s="4" t="s">
        <v>182</v>
      </c>
      <c r="B27" s="33"/>
      <c r="C27" s="33"/>
      <c r="D27" s="33"/>
    </row>
    <row r="29" spans="1:14" ht="42" customHeight="1">
      <c r="A29" s="193" t="s">
        <v>183</v>
      </c>
      <c r="B29" s="193"/>
      <c r="C29" s="193" t="s">
        <v>184</v>
      </c>
      <c r="D29" s="193"/>
      <c r="E29" s="193" t="s">
        <v>186</v>
      </c>
      <c r="F29" s="193"/>
      <c r="G29" s="195" t="s">
        <v>1496</v>
      </c>
      <c r="H29" s="193" t="s">
        <v>187</v>
      </c>
      <c r="I29" s="193"/>
      <c r="J29" s="193" t="s">
        <v>188</v>
      </c>
      <c r="K29" s="193" t="s">
        <v>189</v>
      </c>
      <c r="L29" s="193" t="s">
        <v>190</v>
      </c>
      <c r="M29" s="193"/>
      <c r="N29" s="193" t="s">
        <v>191</v>
      </c>
    </row>
    <row r="30" spans="1:14" ht="30" customHeight="1">
      <c r="A30" s="193"/>
      <c r="B30" s="193"/>
      <c r="C30" s="193" t="s">
        <v>240</v>
      </c>
      <c r="D30" s="193"/>
      <c r="E30" s="193"/>
      <c r="F30" s="193"/>
      <c r="G30" s="413"/>
      <c r="H30" s="193"/>
      <c r="I30" s="193"/>
      <c r="J30" s="193"/>
      <c r="K30" s="193"/>
      <c r="L30" s="193"/>
      <c r="M30" s="193"/>
      <c r="N30" s="193"/>
    </row>
    <row r="31" spans="1:14">
      <c r="A31" s="38" t="s">
        <v>192</v>
      </c>
      <c r="B31" s="38" t="s">
        <v>193</v>
      </c>
      <c r="C31" s="38" t="s">
        <v>194</v>
      </c>
      <c r="D31" s="38" t="s">
        <v>196</v>
      </c>
      <c r="E31" s="193" t="s">
        <v>196</v>
      </c>
      <c r="F31" s="193"/>
      <c r="G31" s="163" t="s">
        <v>196</v>
      </c>
      <c r="H31" s="193" t="s">
        <v>196</v>
      </c>
      <c r="I31" s="193"/>
      <c r="J31" s="38" t="s">
        <v>196</v>
      </c>
      <c r="K31" s="38" t="s">
        <v>196</v>
      </c>
      <c r="L31" s="193" t="s">
        <v>197</v>
      </c>
      <c r="M31" s="193"/>
      <c r="N31" s="38" t="s">
        <v>198</v>
      </c>
    </row>
    <row r="32" spans="1:14" ht="25" customHeight="1">
      <c r="A32" s="41" t="s">
        <v>1175</v>
      </c>
      <c r="B32" s="41">
        <v>1.5</v>
      </c>
      <c r="C32" s="41">
        <v>7</v>
      </c>
      <c r="D32" s="41">
        <v>0.52</v>
      </c>
      <c r="E32" s="360">
        <v>1.56</v>
      </c>
      <c r="F32" s="360"/>
      <c r="G32" s="41">
        <v>0.14000000000000001</v>
      </c>
      <c r="H32" s="361">
        <v>0.7</v>
      </c>
      <c r="I32" s="361"/>
      <c r="J32" s="41">
        <v>1.8</v>
      </c>
      <c r="K32" s="45">
        <v>12.1</v>
      </c>
      <c r="L32" s="360">
        <v>12.1</v>
      </c>
      <c r="M32" s="360"/>
      <c r="N32" s="150" t="s">
        <v>517</v>
      </c>
    </row>
    <row r="33" spans="1:15" ht="25" customHeight="1">
      <c r="A33" s="39" t="s">
        <v>1175</v>
      </c>
      <c r="B33" s="39">
        <v>2.5</v>
      </c>
      <c r="C33" s="39">
        <v>7</v>
      </c>
      <c r="D33" s="39" t="s">
        <v>444</v>
      </c>
      <c r="E33" s="358" t="s">
        <v>445</v>
      </c>
      <c r="F33" s="358"/>
      <c r="G33" s="39">
        <v>0.14000000000000001</v>
      </c>
      <c r="H33" s="359">
        <v>0.7</v>
      </c>
      <c r="I33" s="359"/>
      <c r="J33" s="39">
        <v>1.8</v>
      </c>
      <c r="K33" s="46">
        <v>13</v>
      </c>
      <c r="L33" s="358">
        <v>7.41</v>
      </c>
      <c r="M33" s="358"/>
      <c r="N33" s="151" t="s">
        <v>1530</v>
      </c>
    </row>
    <row r="34" spans="1:15" ht="25" customHeight="1">
      <c r="A34" s="41" t="s">
        <v>1175</v>
      </c>
      <c r="B34" s="45">
        <v>4</v>
      </c>
      <c r="C34" s="41">
        <v>7</v>
      </c>
      <c r="D34" s="41" t="s">
        <v>447</v>
      </c>
      <c r="E34" s="360" t="s">
        <v>448</v>
      </c>
      <c r="F34" s="360"/>
      <c r="G34" s="41">
        <v>0.14000000000000001</v>
      </c>
      <c r="H34" s="361">
        <v>0.7</v>
      </c>
      <c r="I34" s="361"/>
      <c r="J34" s="41">
        <v>1.8</v>
      </c>
      <c r="K34" s="45">
        <v>14.2</v>
      </c>
      <c r="L34" s="360">
        <v>4.6100000000000003</v>
      </c>
      <c r="M34" s="360"/>
      <c r="N34" s="150" t="s">
        <v>1566</v>
      </c>
    </row>
    <row r="35" spans="1:15" ht="25" customHeight="1">
      <c r="A35" s="39" t="s">
        <v>1175</v>
      </c>
      <c r="B35" s="46">
        <v>6</v>
      </c>
      <c r="C35" s="39">
        <v>7</v>
      </c>
      <c r="D35" s="39" t="s">
        <v>394</v>
      </c>
      <c r="E35" s="358" t="s">
        <v>449</v>
      </c>
      <c r="F35" s="358"/>
      <c r="G35" s="39">
        <v>0.14000000000000001</v>
      </c>
      <c r="H35" s="359">
        <v>0.7</v>
      </c>
      <c r="I35" s="359"/>
      <c r="J35" s="39">
        <v>1.8</v>
      </c>
      <c r="K35" s="46">
        <v>15.3</v>
      </c>
      <c r="L35" s="358">
        <v>3.08</v>
      </c>
      <c r="M35" s="358"/>
      <c r="N35" s="151" t="s">
        <v>1567</v>
      </c>
    </row>
    <row r="36" spans="1:15" ht="25" customHeight="1">
      <c r="A36" s="41" t="s">
        <v>1175</v>
      </c>
      <c r="B36" s="41">
        <v>10</v>
      </c>
      <c r="C36" s="41">
        <v>7</v>
      </c>
      <c r="D36" s="41" t="s">
        <v>396</v>
      </c>
      <c r="E36" s="360" t="s">
        <v>450</v>
      </c>
      <c r="F36" s="360"/>
      <c r="G36" s="41">
        <v>0.14000000000000001</v>
      </c>
      <c r="H36" s="361">
        <v>0.7</v>
      </c>
      <c r="I36" s="361"/>
      <c r="J36" s="41">
        <v>1.8</v>
      </c>
      <c r="K36" s="45">
        <v>17.3</v>
      </c>
      <c r="L36" s="360">
        <v>1.83</v>
      </c>
      <c r="M36" s="360"/>
      <c r="N36" s="150" t="s">
        <v>429</v>
      </c>
    </row>
    <row r="37" spans="1:15" ht="25" customHeight="1">
      <c r="A37" s="39" t="s">
        <v>1175</v>
      </c>
      <c r="B37" s="39">
        <v>16</v>
      </c>
      <c r="C37" s="39">
        <v>7</v>
      </c>
      <c r="D37" s="39" t="s">
        <v>398</v>
      </c>
      <c r="E37" s="358" t="s">
        <v>468</v>
      </c>
      <c r="F37" s="358"/>
      <c r="G37" s="39">
        <v>0.14000000000000001</v>
      </c>
      <c r="H37" s="359">
        <v>0.7</v>
      </c>
      <c r="I37" s="359"/>
      <c r="J37" s="39">
        <v>1.8</v>
      </c>
      <c r="K37" s="46">
        <v>18.8</v>
      </c>
      <c r="L37" s="358">
        <v>1.1499999999999999</v>
      </c>
      <c r="M37" s="358"/>
      <c r="N37" s="151" t="s">
        <v>1568</v>
      </c>
    </row>
    <row r="38" spans="1:15" ht="25" customHeight="1">
      <c r="A38" s="41" t="s">
        <v>1175</v>
      </c>
      <c r="B38" s="41">
        <v>25</v>
      </c>
      <c r="C38" s="41">
        <v>7</v>
      </c>
      <c r="D38" s="41" t="s">
        <v>398</v>
      </c>
      <c r="E38" s="360" t="s">
        <v>226</v>
      </c>
      <c r="F38" s="360"/>
      <c r="G38" s="41">
        <v>0.14000000000000001</v>
      </c>
      <c r="H38" s="361">
        <v>0.9</v>
      </c>
      <c r="I38" s="361"/>
      <c r="J38" s="41">
        <v>1.8</v>
      </c>
      <c r="K38" s="45">
        <v>22.6</v>
      </c>
      <c r="L38" s="360">
        <v>0.72699999999999998</v>
      </c>
      <c r="M38" s="360"/>
      <c r="N38" s="150" t="s">
        <v>1569</v>
      </c>
    </row>
    <row r="39" spans="1:15" ht="25" customHeight="1">
      <c r="A39" s="39" t="s">
        <v>1175</v>
      </c>
      <c r="B39" s="39">
        <v>35</v>
      </c>
      <c r="C39" s="39">
        <v>7</v>
      </c>
      <c r="D39" s="39" t="s">
        <v>398</v>
      </c>
      <c r="E39" s="358" t="s">
        <v>504</v>
      </c>
      <c r="F39" s="358"/>
      <c r="G39" s="39">
        <v>0.14000000000000001</v>
      </c>
      <c r="H39" s="359">
        <v>0.9</v>
      </c>
      <c r="I39" s="359"/>
      <c r="J39" s="39">
        <v>1.8</v>
      </c>
      <c r="K39" s="46">
        <v>24.8</v>
      </c>
      <c r="L39" s="358">
        <v>0.52400000000000002</v>
      </c>
      <c r="M39" s="358"/>
      <c r="N39" s="151" t="s">
        <v>1570</v>
      </c>
    </row>
    <row r="40" spans="1:15" ht="25" customHeight="1">
      <c r="A40" s="41" t="s">
        <v>1175</v>
      </c>
      <c r="B40" s="41">
        <v>50</v>
      </c>
      <c r="C40" s="41">
        <v>7</v>
      </c>
      <c r="D40" s="41" t="s">
        <v>398</v>
      </c>
      <c r="E40" s="360">
        <v>8.1999999999999993</v>
      </c>
      <c r="F40" s="360"/>
      <c r="G40" s="41">
        <v>0.14000000000000001</v>
      </c>
      <c r="H40" s="361">
        <v>1</v>
      </c>
      <c r="I40" s="361"/>
      <c r="J40" s="41">
        <v>1.8</v>
      </c>
      <c r="K40" s="45">
        <v>27.8</v>
      </c>
      <c r="L40" s="360">
        <v>0.38700000000000001</v>
      </c>
      <c r="M40" s="360"/>
      <c r="N40" s="150" t="s">
        <v>1571</v>
      </c>
    </row>
    <row r="41" spans="1:15" ht="25" customHeight="1">
      <c r="A41" s="39" t="s">
        <v>1175</v>
      </c>
      <c r="B41" s="39">
        <v>70</v>
      </c>
      <c r="C41" s="39">
        <v>19</v>
      </c>
      <c r="D41" s="39" t="s">
        <v>398</v>
      </c>
      <c r="E41" s="377">
        <v>10</v>
      </c>
      <c r="F41" s="377"/>
      <c r="G41" s="39">
        <v>0.14000000000000001</v>
      </c>
      <c r="H41" s="359">
        <v>1.1000000000000001</v>
      </c>
      <c r="I41" s="359"/>
      <c r="J41" s="139">
        <v>2</v>
      </c>
      <c r="K41" s="46">
        <v>32.299999999999997</v>
      </c>
      <c r="L41" s="358">
        <v>0.26800000000000002</v>
      </c>
      <c r="M41" s="358"/>
      <c r="N41" s="151" t="s">
        <v>1572</v>
      </c>
    </row>
    <row r="42" spans="1:15" ht="25" customHeight="1">
      <c r="A42" s="41" t="s">
        <v>1175</v>
      </c>
      <c r="B42" s="41">
        <v>95</v>
      </c>
      <c r="C42" s="41">
        <v>19</v>
      </c>
      <c r="D42" s="41" t="s">
        <v>398</v>
      </c>
      <c r="E42" s="360">
        <v>11.6</v>
      </c>
      <c r="F42" s="360"/>
      <c r="G42" s="41">
        <v>0.14000000000000001</v>
      </c>
      <c r="H42" s="361">
        <v>1.1000000000000001</v>
      </c>
      <c r="I42" s="361"/>
      <c r="J42" s="41">
        <v>2.2000000000000002</v>
      </c>
      <c r="K42" s="45">
        <v>36</v>
      </c>
      <c r="L42" s="360">
        <v>0.193</v>
      </c>
      <c r="M42" s="360"/>
      <c r="N42" s="150" t="s">
        <v>1573</v>
      </c>
    </row>
    <row r="43" spans="1:15" ht="25" customHeight="1">
      <c r="A43" s="39" t="s">
        <v>1175</v>
      </c>
      <c r="B43" s="39">
        <v>120</v>
      </c>
      <c r="C43" s="39">
        <v>19</v>
      </c>
      <c r="D43" s="39" t="s">
        <v>398</v>
      </c>
      <c r="E43" s="377">
        <v>13</v>
      </c>
      <c r="F43" s="377"/>
      <c r="G43" s="39">
        <v>0.14000000000000001</v>
      </c>
      <c r="H43" s="359">
        <v>1.2</v>
      </c>
      <c r="I43" s="359"/>
      <c r="J43" s="39">
        <v>2.2000000000000002</v>
      </c>
      <c r="K43" s="46">
        <v>40</v>
      </c>
      <c r="L43" s="358">
        <v>0.153</v>
      </c>
      <c r="M43" s="358"/>
      <c r="N43" s="151" t="s">
        <v>1574</v>
      </c>
    </row>
    <row r="44" spans="1:15" ht="25" customHeight="1">
      <c r="A44" s="41" t="s">
        <v>1175</v>
      </c>
      <c r="B44" s="41">
        <v>150</v>
      </c>
      <c r="C44" s="41">
        <v>19</v>
      </c>
      <c r="D44" s="41" t="s">
        <v>398</v>
      </c>
      <c r="E44" s="360">
        <v>14.4</v>
      </c>
      <c r="F44" s="360"/>
      <c r="G44" s="41">
        <v>0.14000000000000001</v>
      </c>
      <c r="H44" s="361">
        <v>1.4</v>
      </c>
      <c r="I44" s="361"/>
      <c r="J44" s="41">
        <v>2.4</v>
      </c>
      <c r="K44" s="45">
        <v>44</v>
      </c>
      <c r="L44" s="360">
        <v>0.124</v>
      </c>
      <c r="M44" s="360"/>
      <c r="N44" s="150" t="s">
        <v>1575</v>
      </c>
    </row>
    <row r="45" spans="1:15" ht="25" customHeight="1">
      <c r="A45" s="39" t="s">
        <v>1175</v>
      </c>
      <c r="B45" s="39">
        <v>185</v>
      </c>
      <c r="C45" s="39">
        <v>37</v>
      </c>
      <c r="D45" s="39" t="s">
        <v>398</v>
      </c>
      <c r="E45" s="377">
        <v>16</v>
      </c>
      <c r="F45" s="377"/>
      <c r="G45" s="39">
        <v>0.14000000000000001</v>
      </c>
      <c r="H45" s="359">
        <v>1.6</v>
      </c>
      <c r="I45" s="359"/>
      <c r="J45" s="39">
        <v>2.6</v>
      </c>
      <c r="K45" s="46">
        <v>48.7</v>
      </c>
      <c r="L45" s="358">
        <v>9.9099999999999994E-2</v>
      </c>
      <c r="M45" s="358"/>
      <c r="N45" s="151" t="s">
        <v>1576</v>
      </c>
    </row>
    <row r="46" spans="1:15" ht="25" customHeight="1">
      <c r="A46" s="41" t="s">
        <v>1175</v>
      </c>
      <c r="B46" s="41">
        <v>240</v>
      </c>
      <c r="C46" s="41">
        <v>37</v>
      </c>
      <c r="D46" s="41" t="s">
        <v>398</v>
      </c>
      <c r="E46" s="419">
        <v>18.399999999999999</v>
      </c>
      <c r="F46" s="420"/>
      <c r="G46" s="41">
        <v>0.14000000000000001</v>
      </c>
      <c r="H46" s="421">
        <v>1.7</v>
      </c>
      <c r="I46" s="422"/>
      <c r="J46" s="41">
        <v>2.8</v>
      </c>
      <c r="K46" s="45">
        <v>54.5</v>
      </c>
      <c r="L46" s="419">
        <v>7.5399999999999995E-2</v>
      </c>
      <c r="M46" s="420"/>
      <c r="N46" s="150" t="s">
        <v>1577</v>
      </c>
    </row>
    <row r="47" spans="1:15" ht="25" customHeight="1">
      <c r="A47" s="39" t="s">
        <v>1175</v>
      </c>
      <c r="B47" s="39">
        <v>300</v>
      </c>
      <c r="C47" s="39">
        <v>37</v>
      </c>
      <c r="D47" s="39" t="s">
        <v>398</v>
      </c>
      <c r="E47" s="415">
        <v>20.6</v>
      </c>
      <c r="F47" s="416"/>
      <c r="G47" s="39">
        <v>0.14000000000000001</v>
      </c>
      <c r="H47" s="417">
        <v>1.8</v>
      </c>
      <c r="I47" s="418"/>
      <c r="J47" s="39">
        <v>2.9</v>
      </c>
      <c r="K47" s="46">
        <v>59.7</v>
      </c>
      <c r="L47" s="415">
        <v>6.0100000000000001E-2</v>
      </c>
      <c r="M47" s="416"/>
      <c r="N47" s="151" t="s">
        <v>1578</v>
      </c>
      <c r="O47" s="135" t="s">
        <v>1346</v>
      </c>
    </row>
    <row r="65" spans="1:14" ht="30" customHeight="1">
      <c r="A65" s="12"/>
      <c r="B65" s="13" t="s">
        <v>7</v>
      </c>
      <c r="C65" s="14"/>
      <c r="D65" s="14"/>
      <c r="E65" s="14"/>
      <c r="F65" s="14"/>
      <c r="G65" s="14"/>
      <c r="H65" s="14"/>
      <c r="I65" s="14"/>
      <c r="J65" s="14"/>
      <c r="K65" s="14"/>
      <c r="L65" s="14"/>
      <c r="M65" s="14"/>
      <c r="N65" s="16">
        <v>91</v>
      </c>
    </row>
  </sheetData>
  <mergeCells count="63">
    <mergeCell ref="F1:M1"/>
    <mergeCell ref="A2:N2"/>
    <mergeCell ref="C29:D29"/>
    <mergeCell ref="C30:D30"/>
    <mergeCell ref="E31:F31"/>
    <mergeCell ref="H31:I31"/>
    <mergeCell ref="L31:M31"/>
    <mergeCell ref="J29:J30"/>
    <mergeCell ref="K29:K30"/>
    <mergeCell ref="N29:N30"/>
    <mergeCell ref="A29:B30"/>
    <mergeCell ref="E29:F30"/>
    <mergeCell ref="H29:I30"/>
    <mergeCell ref="G29:G30"/>
    <mergeCell ref="L29:M30"/>
    <mergeCell ref="E32:F32"/>
    <mergeCell ref="H32:I32"/>
    <mergeCell ref="L32:M32"/>
    <mergeCell ref="E36:F36"/>
    <mergeCell ref="H36:I36"/>
    <mergeCell ref="L36:M36"/>
    <mergeCell ref="E35:F35"/>
    <mergeCell ref="H35:I35"/>
    <mergeCell ref="L35:M35"/>
    <mergeCell ref="E34:F34"/>
    <mergeCell ref="H34:I34"/>
    <mergeCell ref="L34:M34"/>
    <mergeCell ref="E33:F33"/>
    <mergeCell ref="H33:I33"/>
    <mergeCell ref="L33:M33"/>
    <mergeCell ref="E38:F38"/>
    <mergeCell ref="H38:I38"/>
    <mergeCell ref="L38:M38"/>
    <mergeCell ref="E37:F37"/>
    <mergeCell ref="H37:I37"/>
    <mergeCell ref="L37:M37"/>
    <mergeCell ref="E40:F40"/>
    <mergeCell ref="H40:I40"/>
    <mergeCell ref="L40:M40"/>
    <mergeCell ref="E39:F39"/>
    <mergeCell ref="H39:I39"/>
    <mergeCell ref="L39:M39"/>
    <mergeCell ref="E42:F42"/>
    <mergeCell ref="H42:I42"/>
    <mergeCell ref="L42:M42"/>
    <mergeCell ref="E41:F41"/>
    <mergeCell ref="H41:I41"/>
    <mergeCell ref="L41:M41"/>
    <mergeCell ref="E47:F47"/>
    <mergeCell ref="H47:I47"/>
    <mergeCell ref="L47:M47"/>
    <mergeCell ref="E46:F46"/>
    <mergeCell ref="H46:I46"/>
    <mergeCell ref="L46:M46"/>
    <mergeCell ref="E43:F43"/>
    <mergeCell ref="H43:I43"/>
    <mergeCell ref="L43:M43"/>
    <mergeCell ref="E45:F45"/>
    <mergeCell ref="H45:I45"/>
    <mergeCell ref="L45:M45"/>
    <mergeCell ref="E44:F44"/>
    <mergeCell ref="H44:I44"/>
    <mergeCell ref="L44:M44"/>
  </mergeCells>
  <hyperlinks>
    <hyperlink ref="B65" r:id="rId1" tooltip="http://www.Z43-cable.vn" xr:uid="{00000000-0004-0000-5700-000000000000}"/>
  </hyperlinks>
  <pageMargins left="0.47222222222222199" right="0.47222222222222199" top="0.118055555555556" bottom="5.9027777777777797E-2" header="0" footer="0"/>
  <pageSetup paperSize="9" scale="65" orientation="portrait" r:id="rId2"/>
  <colBreaks count="1" manualBreakCount="1">
    <brk id="14" max="75" man="1"/>
  </colBreaks>
  <drawing r:id="rId3"/>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tabColor rgb="FFFF0000"/>
  </sheetPr>
  <dimension ref="A1:O65"/>
  <sheetViews>
    <sheetView topLeftCell="A34" zoomScale="115" zoomScaleNormal="115" zoomScaleSheetLayoutView="70" workbookViewId="0">
      <selection activeCell="G29" sqref="G29:G47"/>
    </sheetView>
  </sheetViews>
  <sheetFormatPr defaultColWidth="9" defaultRowHeight="14"/>
  <cols>
    <col min="1" max="2" width="11.6328125" style="2" customWidth="1"/>
    <col min="3" max="4" width="8.1796875" style="2" customWidth="1"/>
    <col min="5" max="9" width="9" style="2"/>
    <col min="10" max="10" width="9.90625" style="2" customWidth="1"/>
    <col min="11" max="11" width="9" style="2"/>
    <col min="12" max="13" width="9.6328125" style="2" customWidth="1"/>
    <col min="14" max="14" width="12.08984375" style="2" customWidth="1"/>
    <col min="15" max="16384" width="9" style="2"/>
  </cols>
  <sheetData>
    <row r="1" spans="1:14" ht="50" customHeight="1">
      <c r="A1" s="17" t="s">
        <v>1176</v>
      </c>
      <c r="B1" s="17"/>
      <c r="C1" s="17"/>
      <c r="D1" s="17"/>
      <c r="F1" s="179" t="s">
        <v>1</v>
      </c>
      <c r="G1" s="179"/>
      <c r="H1" s="179"/>
      <c r="I1" s="179"/>
      <c r="J1" s="179"/>
      <c r="K1" s="179"/>
      <c r="L1" s="179"/>
      <c r="M1" s="179"/>
    </row>
    <row r="2" spans="1:14" s="1" customFormat="1" ht="45" customHeight="1">
      <c r="A2" s="364" t="s">
        <v>1177</v>
      </c>
      <c r="B2" s="364"/>
      <c r="C2" s="364"/>
      <c r="D2" s="364"/>
      <c r="E2" s="364"/>
      <c r="F2" s="364"/>
      <c r="G2" s="364"/>
      <c r="H2" s="364"/>
      <c r="I2" s="364"/>
      <c r="J2" s="364"/>
      <c r="K2" s="364"/>
      <c r="L2" s="364"/>
      <c r="M2" s="364"/>
      <c r="N2" s="364"/>
    </row>
    <row r="3" spans="1:14" s="1" customFormat="1" ht="15.5">
      <c r="A3" s="22"/>
      <c r="B3" s="22"/>
      <c r="C3" s="22"/>
      <c r="D3" s="22"/>
    </row>
    <row r="4" spans="1:14" ht="35" customHeight="1">
      <c r="A4" s="30" t="s">
        <v>1146</v>
      </c>
      <c r="B4" s="31"/>
      <c r="C4" s="31"/>
      <c r="D4" s="31"/>
      <c r="E4" s="32"/>
      <c r="F4" s="32"/>
      <c r="G4" s="32"/>
      <c r="H4" s="32"/>
      <c r="I4" s="32"/>
      <c r="J4" s="32"/>
      <c r="K4" s="32"/>
      <c r="L4" s="32"/>
      <c r="M4" s="32"/>
      <c r="N4" s="32"/>
    </row>
    <row r="5" spans="1:14">
      <c r="A5" s="22"/>
      <c r="B5" s="22"/>
      <c r="C5" s="22"/>
      <c r="D5" s="22"/>
    </row>
    <row r="6" spans="1:14" ht="15">
      <c r="A6" s="4" t="s">
        <v>1154</v>
      </c>
      <c r="B6" s="33"/>
      <c r="C6" s="33"/>
      <c r="D6" s="33"/>
    </row>
    <row r="7" spans="1:14">
      <c r="A7" s="2" t="s">
        <v>1148</v>
      </c>
      <c r="B7" s="34"/>
      <c r="C7" s="34"/>
      <c r="D7" s="34"/>
    </row>
    <row r="8" spans="1:14">
      <c r="A8" s="2" t="s">
        <v>1149</v>
      </c>
      <c r="B8" s="34"/>
      <c r="C8" s="34"/>
      <c r="D8" s="34"/>
    </row>
    <row r="9" spans="1:14">
      <c r="A9" s="2" t="s">
        <v>1155</v>
      </c>
      <c r="B9" s="34"/>
      <c r="C9" s="34"/>
      <c r="D9" s="34"/>
    </row>
    <row r="10" spans="1:14">
      <c r="A10" s="2" t="s">
        <v>1170</v>
      </c>
      <c r="B10" s="34"/>
      <c r="C10" s="34"/>
      <c r="D10" s="34"/>
    </row>
    <row r="11" spans="1:14">
      <c r="A11" s="2" t="s">
        <v>1171</v>
      </c>
      <c r="B11" s="34"/>
      <c r="C11" s="34"/>
      <c r="D11" s="34"/>
    </row>
    <row r="13" spans="1:14" s="1" customFormat="1" ht="15.5">
      <c r="A13" s="4" t="s">
        <v>174</v>
      </c>
      <c r="B13" s="4"/>
      <c r="C13" s="4"/>
      <c r="D13" s="4"/>
    </row>
    <row r="14" spans="1:14">
      <c r="A14" s="2" t="s">
        <v>264</v>
      </c>
      <c r="B14" s="34"/>
      <c r="C14" s="34"/>
      <c r="D14" s="34"/>
      <c r="E14" s="35"/>
      <c r="F14" s="35"/>
      <c r="G14" s="35"/>
      <c r="H14" s="35"/>
      <c r="I14" s="35"/>
      <c r="J14" s="35"/>
      <c r="K14" s="35"/>
    </row>
    <row r="15" spans="1:14">
      <c r="A15" s="2" t="s">
        <v>1157</v>
      </c>
      <c r="B15" s="34"/>
      <c r="C15" s="34"/>
      <c r="D15" s="34"/>
      <c r="E15" s="35"/>
      <c r="F15" s="35"/>
      <c r="G15" s="35"/>
      <c r="H15" s="35"/>
      <c r="I15" s="35"/>
      <c r="J15" s="35"/>
      <c r="K15" s="35"/>
    </row>
    <row r="16" spans="1:14">
      <c r="A16" s="2" t="s">
        <v>1158</v>
      </c>
    </row>
    <row r="17" spans="1:14">
      <c r="A17" s="2" t="s">
        <v>1159</v>
      </c>
    </row>
    <row r="19" spans="1:14" ht="15">
      <c r="A19" s="4" t="s">
        <v>176</v>
      </c>
      <c r="B19" s="33"/>
      <c r="C19" s="33"/>
      <c r="D19" s="33"/>
    </row>
    <row r="20" spans="1:14">
      <c r="A20" s="36" t="s">
        <v>1160</v>
      </c>
      <c r="B20" s="37"/>
      <c r="C20" s="37"/>
      <c r="D20" s="37"/>
    </row>
    <row r="21" spans="1:14">
      <c r="A21" s="36" t="s">
        <v>1124</v>
      </c>
      <c r="B21" s="37"/>
      <c r="C21" s="37"/>
      <c r="D21" s="37"/>
    </row>
    <row r="22" spans="1:14">
      <c r="A22" s="36" t="s">
        <v>1125</v>
      </c>
      <c r="B22" s="37"/>
      <c r="C22" s="37"/>
      <c r="D22" s="37"/>
    </row>
    <row r="23" spans="1:14">
      <c r="A23" s="36" t="s">
        <v>1055</v>
      </c>
      <c r="B23" s="37"/>
      <c r="C23" s="37"/>
      <c r="D23" s="37"/>
    </row>
    <row r="24" spans="1:14">
      <c r="A24" s="36" t="s">
        <v>1161</v>
      </c>
      <c r="B24" s="37"/>
      <c r="C24" s="37"/>
      <c r="D24" s="37"/>
    </row>
    <row r="25" spans="1:14">
      <c r="A25" s="36" t="s">
        <v>1162</v>
      </c>
      <c r="B25" s="37"/>
      <c r="C25" s="37"/>
      <c r="D25" s="37"/>
    </row>
    <row r="27" spans="1:14" ht="15">
      <c r="A27" s="4" t="s">
        <v>182</v>
      </c>
      <c r="B27" s="33"/>
      <c r="C27" s="33"/>
      <c r="D27" s="33"/>
    </row>
    <row r="29" spans="1:14" ht="42" customHeight="1">
      <c r="A29" s="193" t="s">
        <v>183</v>
      </c>
      <c r="B29" s="193"/>
      <c r="C29" s="193" t="s">
        <v>184</v>
      </c>
      <c r="D29" s="193"/>
      <c r="E29" s="193" t="s">
        <v>186</v>
      </c>
      <c r="F29" s="193"/>
      <c r="G29" s="195" t="s">
        <v>1496</v>
      </c>
      <c r="H29" s="193" t="s">
        <v>187</v>
      </c>
      <c r="I29" s="193"/>
      <c r="J29" s="193" t="s">
        <v>188</v>
      </c>
      <c r="K29" s="193" t="s">
        <v>189</v>
      </c>
      <c r="L29" s="193" t="s">
        <v>190</v>
      </c>
      <c r="M29" s="193"/>
      <c r="N29" s="193" t="s">
        <v>191</v>
      </c>
    </row>
    <row r="30" spans="1:14" ht="30" customHeight="1">
      <c r="A30" s="193"/>
      <c r="B30" s="193"/>
      <c r="C30" s="193" t="s">
        <v>240</v>
      </c>
      <c r="D30" s="193"/>
      <c r="E30" s="193"/>
      <c r="F30" s="193"/>
      <c r="G30" s="413"/>
      <c r="H30" s="193"/>
      <c r="I30" s="193"/>
      <c r="J30" s="193"/>
      <c r="K30" s="193"/>
      <c r="L30" s="193"/>
      <c r="M30" s="193"/>
      <c r="N30" s="193"/>
    </row>
    <row r="31" spans="1:14">
      <c r="A31" s="38" t="s">
        <v>192</v>
      </c>
      <c r="B31" s="38" t="s">
        <v>193</v>
      </c>
      <c r="C31" s="38" t="s">
        <v>194</v>
      </c>
      <c r="D31" s="38" t="s">
        <v>196</v>
      </c>
      <c r="E31" s="193" t="s">
        <v>196</v>
      </c>
      <c r="F31" s="193"/>
      <c r="G31" s="163" t="s">
        <v>196</v>
      </c>
      <c r="H31" s="193" t="s">
        <v>196</v>
      </c>
      <c r="I31" s="193"/>
      <c r="J31" s="38" t="s">
        <v>196</v>
      </c>
      <c r="K31" s="38" t="s">
        <v>196</v>
      </c>
      <c r="L31" s="193" t="s">
        <v>197</v>
      </c>
      <c r="M31" s="193"/>
      <c r="N31" s="38" t="s">
        <v>198</v>
      </c>
    </row>
    <row r="32" spans="1:14" ht="25" customHeight="1">
      <c r="A32" s="41" t="s">
        <v>1178</v>
      </c>
      <c r="B32" s="41">
        <v>1.5</v>
      </c>
      <c r="C32" s="41">
        <v>7</v>
      </c>
      <c r="D32" s="41">
        <v>0.52</v>
      </c>
      <c r="E32" s="360">
        <v>1.56</v>
      </c>
      <c r="F32" s="360"/>
      <c r="G32" s="41">
        <v>0.14000000000000001</v>
      </c>
      <c r="H32" s="361">
        <v>0.7</v>
      </c>
      <c r="I32" s="361"/>
      <c r="J32" s="41">
        <v>1.8</v>
      </c>
      <c r="K32" s="45">
        <v>13</v>
      </c>
      <c r="L32" s="360">
        <v>12.1</v>
      </c>
      <c r="M32" s="360"/>
      <c r="N32" s="150" t="s">
        <v>1588</v>
      </c>
    </row>
    <row r="33" spans="1:15" ht="25" customHeight="1">
      <c r="A33" s="39" t="s">
        <v>1178</v>
      </c>
      <c r="B33" s="39">
        <v>2.5</v>
      </c>
      <c r="C33" s="39">
        <v>7</v>
      </c>
      <c r="D33" s="39" t="s">
        <v>444</v>
      </c>
      <c r="E33" s="358" t="s">
        <v>445</v>
      </c>
      <c r="F33" s="358"/>
      <c r="G33" s="39">
        <v>0.14000000000000001</v>
      </c>
      <c r="H33" s="359">
        <v>0.7</v>
      </c>
      <c r="I33" s="359"/>
      <c r="J33" s="39">
        <v>1.8</v>
      </c>
      <c r="K33" s="46">
        <v>14</v>
      </c>
      <c r="L33" s="358">
        <v>7.41</v>
      </c>
      <c r="M33" s="358"/>
      <c r="N33" s="151" t="s">
        <v>1486</v>
      </c>
    </row>
    <row r="34" spans="1:15" ht="25" customHeight="1">
      <c r="A34" s="41" t="s">
        <v>1178</v>
      </c>
      <c r="B34" s="45">
        <v>4</v>
      </c>
      <c r="C34" s="41">
        <v>7</v>
      </c>
      <c r="D34" s="41" t="s">
        <v>447</v>
      </c>
      <c r="E34" s="360" t="s">
        <v>448</v>
      </c>
      <c r="F34" s="360"/>
      <c r="G34" s="41">
        <v>0.14000000000000001</v>
      </c>
      <c r="H34" s="361">
        <v>0.7</v>
      </c>
      <c r="I34" s="361"/>
      <c r="J34" s="41">
        <v>1.8</v>
      </c>
      <c r="K34" s="45">
        <v>15.3</v>
      </c>
      <c r="L34" s="360">
        <v>4.6100000000000003</v>
      </c>
      <c r="M34" s="360"/>
      <c r="N34" s="150" t="s">
        <v>1491</v>
      </c>
    </row>
    <row r="35" spans="1:15" ht="25" customHeight="1">
      <c r="A35" s="39" t="s">
        <v>1178</v>
      </c>
      <c r="B35" s="46">
        <v>6</v>
      </c>
      <c r="C35" s="39">
        <v>7</v>
      </c>
      <c r="D35" s="39" t="s">
        <v>394</v>
      </c>
      <c r="E35" s="358" t="s">
        <v>449</v>
      </c>
      <c r="F35" s="358"/>
      <c r="G35" s="39">
        <v>0.14000000000000001</v>
      </c>
      <c r="H35" s="359">
        <v>0.7</v>
      </c>
      <c r="I35" s="359"/>
      <c r="J35" s="39">
        <v>1.8</v>
      </c>
      <c r="K35" s="46">
        <v>16.7</v>
      </c>
      <c r="L35" s="358">
        <v>3.08</v>
      </c>
      <c r="M35" s="358"/>
      <c r="N35" s="151" t="s">
        <v>1589</v>
      </c>
    </row>
    <row r="36" spans="1:15" ht="25" customHeight="1">
      <c r="A36" s="41" t="s">
        <v>1178</v>
      </c>
      <c r="B36" s="41">
        <v>10</v>
      </c>
      <c r="C36" s="41">
        <v>7</v>
      </c>
      <c r="D36" s="41" t="s">
        <v>396</v>
      </c>
      <c r="E36" s="360" t="s">
        <v>450</v>
      </c>
      <c r="F36" s="360"/>
      <c r="G36" s="41">
        <v>0.14000000000000001</v>
      </c>
      <c r="H36" s="361">
        <v>0.7</v>
      </c>
      <c r="I36" s="361"/>
      <c r="J36" s="41">
        <v>1.8</v>
      </c>
      <c r="K36" s="45">
        <v>19</v>
      </c>
      <c r="L36" s="360">
        <v>1.83</v>
      </c>
      <c r="M36" s="360"/>
      <c r="N36" s="150" t="s">
        <v>1590</v>
      </c>
    </row>
    <row r="37" spans="1:15" ht="25" customHeight="1">
      <c r="A37" s="39" t="s">
        <v>1178</v>
      </c>
      <c r="B37" s="39">
        <v>16</v>
      </c>
      <c r="C37" s="39">
        <v>7</v>
      </c>
      <c r="D37" s="39" t="s">
        <v>398</v>
      </c>
      <c r="E37" s="358" t="s">
        <v>468</v>
      </c>
      <c r="F37" s="358"/>
      <c r="G37" s="39">
        <v>0.14000000000000001</v>
      </c>
      <c r="H37" s="359">
        <v>0.7</v>
      </c>
      <c r="I37" s="359"/>
      <c r="J37" s="39">
        <v>1.8</v>
      </c>
      <c r="K37" s="46">
        <v>20.7</v>
      </c>
      <c r="L37" s="358">
        <v>1.1499999999999999</v>
      </c>
      <c r="M37" s="358"/>
      <c r="N37" s="151" t="s">
        <v>1591</v>
      </c>
    </row>
    <row r="38" spans="1:15" ht="25" customHeight="1">
      <c r="A38" s="41" t="s">
        <v>1178</v>
      </c>
      <c r="B38" s="41">
        <v>25</v>
      </c>
      <c r="C38" s="41">
        <v>7</v>
      </c>
      <c r="D38" s="41" t="s">
        <v>398</v>
      </c>
      <c r="E38" s="360" t="s">
        <v>226</v>
      </c>
      <c r="F38" s="360"/>
      <c r="G38" s="41">
        <v>0.14000000000000001</v>
      </c>
      <c r="H38" s="361">
        <v>0.9</v>
      </c>
      <c r="I38" s="361"/>
      <c r="J38" s="41">
        <v>1.8</v>
      </c>
      <c r="K38" s="45">
        <v>24.7</v>
      </c>
      <c r="L38" s="360">
        <v>0.72699999999999998</v>
      </c>
      <c r="M38" s="360"/>
      <c r="N38" s="150" t="s">
        <v>1592</v>
      </c>
    </row>
    <row r="39" spans="1:15" ht="25" customHeight="1">
      <c r="A39" s="39" t="s">
        <v>1178</v>
      </c>
      <c r="B39" s="39">
        <v>35</v>
      </c>
      <c r="C39" s="39">
        <v>7</v>
      </c>
      <c r="D39" s="39" t="s">
        <v>398</v>
      </c>
      <c r="E39" s="358" t="s">
        <v>504</v>
      </c>
      <c r="F39" s="358"/>
      <c r="G39" s="39">
        <v>0.14000000000000001</v>
      </c>
      <c r="H39" s="359">
        <v>0.9</v>
      </c>
      <c r="I39" s="359"/>
      <c r="J39" s="39">
        <v>1.8</v>
      </c>
      <c r="K39" s="46">
        <v>27</v>
      </c>
      <c r="L39" s="358">
        <v>0.52400000000000002</v>
      </c>
      <c r="M39" s="358"/>
      <c r="N39" s="151" t="s">
        <v>1593</v>
      </c>
    </row>
    <row r="40" spans="1:15" ht="25" customHeight="1">
      <c r="A40" s="41" t="s">
        <v>1178</v>
      </c>
      <c r="B40" s="41">
        <v>50</v>
      </c>
      <c r="C40" s="41">
        <v>7</v>
      </c>
      <c r="D40" s="41" t="s">
        <v>398</v>
      </c>
      <c r="E40" s="360">
        <v>8.1999999999999993</v>
      </c>
      <c r="F40" s="360"/>
      <c r="G40" s="41">
        <v>0.14000000000000001</v>
      </c>
      <c r="H40" s="361">
        <v>1</v>
      </c>
      <c r="I40" s="361"/>
      <c r="J40" s="140">
        <v>1.9</v>
      </c>
      <c r="K40" s="45">
        <v>30.6</v>
      </c>
      <c r="L40" s="360">
        <v>0.38700000000000001</v>
      </c>
      <c r="M40" s="360"/>
      <c r="N40" s="150" t="s">
        <v>1594</v>
      </c>
    </row>
    <row r="41" spans="1:15" ht="25" customHeight="1">
      <c r="A41" s="39" t="s">
        <v>1178</v>
      </c>
      <c r="B41" s="39">
        <v>70</v>
      </c>
      <c r="C41" s="39">
        <v>19</v>
      </c>
      <c r="D41" s="39" t="s">
        <v>398</v>
      </c>
      <c r="E41" s="358">
        <v>10</v>
      </c>
      <c r="F41" s="358"/>
      <c r="G41" s="39">
        <v>0.14000000000000001</v>
      </c>
      <c r="H41" s="359">
        <v>1.1000000000000001</v>
      </c>
      <c r="I41" s="359"/>
      <c r="J41" s="39">
        <v>2.1</v>
      </c>
      <c r="K41" s="46">
        <v>35.700000000000003</v>
      </c>
      <c r="L41" s="358">
        <v>0.26800000000000002</v>
      </c>
      <c r="M41" s="358"/>
      <c r="N41" s="151" t="s">
        <v>1538</v>
      </c>
    </row>
    <row r="42" spans="1:15" ht="25" customHeight="1">
      <c r="A42" s="41" t="s">
        <v>1178</v>
      </c>
      <c r="B42" s="41">
        <v>95</v>
      </c>
      <c r="C42" s="41">
        <v>19</v>
      </c>
      <c r="D42" s="41" t="s">
        <v>398</v>
      </c>
      <c r="E42" s="360">
        <v>11.6</v>
      </c>
      <c r="F42" s="360"/>
      <c r="G42" s="41">
        <v>0.14000000000000001</v>
      </c>
      <c r="H42" s="361">
        <v>1.1000000000000001</v>
      </c>
      <c r="I42" s="361"/>
      <c r="J42" s="41">
        <v>2.2999999999999998</v>
      </c>
      <c r="K42" s="45">
        <v>40.4</v>
      </c>
      <c r="L42" s="360">
        <v>0.193</v>
      </c>
      <c r="M42" s="360"/>
      <c r="N42" s="150" t="s">
        <v>1617</v>
      </c>
    </row>
    <row r="43" spans="1:15" ht="25" customHeight="1">
      <c r="A43" s="39" t="s">
        <v>1178</v>
      </c>
      <c r="B43" s="39">
        <v>120</v>
      </c>
      <c r="C43" s="39">
        <v>19</v>
      </c>
      <c r="D43" s="39" t="s">
        <v>398</v>
      </c>
      <c r="E43" s="358">
        <v>13</v>
      </c>
      <c r="F43" s="358"/>
      <c r="G43" s="39">
        <v>0.14000000000000001</v>
      </c>
      <c r="H43" s="359">
        <v>1.2</v>
      </c>
      <c r="I43" s="359"/>
      <c r="J43" s="39">
        <v>2.4</v>
      </c>
      <c r="K43" s="46">
        <v>44.5</v>
      </c>
      <c r="L43" s="358">
        <v>0.153</v>
      </c>
      <c r="M43" s="358"/>
      <c r="N43" s="151" t="s">
        <v>1618</v>
      </c>
    </row>
    <row r="44" spans="1:15" ht="25" customHeight="1">
      <c r="A44" s="41" t="s">
        <v>1178</v>
      </c>
      <c r="B44" s="41">
        <v>150</v>
      </c>
      <c r="C44" s="41">
        <v>19</v>
      </c>
      <c r="D44" s="41" t="s">
        <v>398</v>
      </c>
      <c r="E44" s="360">
        <v>14.4</v>
      </c>
      <c r="F44" s="360"/>
      <c r="G44" s="41">
        <v>0.14000000000000001</v>
      </c>
      <c r="H44" s="361">
        <v>1.4</v>
      </c>
      <c r="I44" s="361"/>
      <c r="J44" s="41">
        <v>2.5</v>
      </c>
      <c r="K44" s="45">
        <v>49</v>
      </c>
      <c r="L44" s="360">
        <v>0.124</v>
      </c>
      <c r="M44" s="360"/>
      <c r="N44" s="150" t="s">
        <v>1619</v>
      </c>
    </row>
    <row r="45" spans="1:15" ht="25" customHeight="1">
      <c r="A45" s="39" t="s">
        <v>1178</v>
      </c>
      <c r="B45" s="39">
        <v>185</v>
      </c>
      <c r="C45" s="39">
        <v>37</v>
      </c>
      <c r="D45" s="39" t="s">
        <v>398</v>
      </c>
      <c r="E45" s="358">
        <v>16</v>
      </c>
      <c r="F45" s="358"/>
      <c r="G45" s="39">
        <v>0.14000000000000001</v>
      </c>
      <c r="H45" s="359">
        <v>1.6</v>
      </c>
      <c r="I45" s="359"/>
      <c r="J45" s="39">
        <v>2.7</v>
      </c>
      <c r="K45" s="46">
        <v>54.3</v>
      </c>
      <c r="L45" s="358">
        <v>9.9099999999999994E-2</v>
      </c>
      <c r="M45" s="358"/>
      <c r="N45" s="151" t="s">
        <v>1620</v>
      </c>
    </row>
    <row r="46" spans="1:15" ht="25" customHeight="1">
      <c r="A46" s="41" t="s">
        <v>1178</v>
      </c>
      <c r="B46" s="41">
        <v>240</v>
      </c>
      <c r="C46" s="41">
        <v>37</v>
      </c>
      <c r="D46" s="41" t="s">
        <v>398</v>
      </c>
      <c r="E46" s="360">
        <v>18.399999999999999</v>
      </c>
      <c r="F46" s="360"/>
      <c r="G46" s="41">
        <v>0.14000000000000001</v>
      </c>
      <c r="H46" s="361">
        <v>1.7</v>
      </c>
      <c r="I46" s="361"/>
      <c r="J46" s="41">
        <v>2.9</v>
      </c>
      <c r="K46" s="45">
        <v>61</v>
      </c>
      <c r="L46" s="360">
        <v>7.5399999999999995E-2</v>
      </c>
      <c r="M46" s="360"/>
      <c r="N46" s="150" t="s">
        <v>1621</v>
      </c>
    </row>
    <row r="47" spans="1:15" ht="25" customHeight="1">
      <c r="A47" s="39" t="s">
        <v>1178</v>
      </c>
      <c r="B47" s="39">
        <v>300</v>
      </c>
      <c r="C47" s="39">
        <v>37</v>
      </c>
      <c r="D47" s="39" t="s">
        <v>398</v>
      </c>
      <c r="E47" s="358">
        <v>20.6</v>
      </c>
      <c r="F47" s="358"/>
      <c r="G47" s="39">
        <v>0.14000000000000001</v>
      </c>
      <c r="H47" s="359">
        <v>1.8</v>
      </c>
      <c r="I47" s="359"/>
      <c r="J47" s="39">
        <v>3.2</v>
      </c>
      <c r="K47" s="46">
        <v>67.3</v>
      </c>
      <c r="L47" s="358">
        <v>6.0100000000000001E-2</v>
      </c>
      <c r="M47" s="358"/>
      <c r="N47" s="151" t="s">
        <v>1622</v>
      </c>
      <c r="O47" s="135" t="s">
        <v>1346</v>
      </c>
    </row>
    <row r="65" spans="1:14" ht="30" customHeight="1">
      <c r="A65" s="12"/>
      <c r="B65" s="13" t="s">
        <v>7</v>
      </c>
      <c r="C65" s="14"/>
      <c r="D65" s="14"/>
      <c r="E65" s="14"/>
      <c r="F65" s="14"/>
      <c r="G65" s="14"/>
      <c r="H65" s="14"/>
      <c r="I65" s="14"/>
      <c r="J65" s="14"/>
      <c r="K65" s="14"/>
      <c r="L65" s="14"/>
      <c r="M65" s="14"/>
      <c r="N65" s="16">
        <v>92</v>
      </c>
    </row>
  </sheetData>
  <mergeCells count="63">
    <mergeCell ref="F1:M1"/>
    <mergeCell ref="A2:N2"/>
    <mergeCell ref="C29:D29"/>
    <mergeCell ref="C30:D30"/>
    <mergeCell ref="N29:N30"/>
    <mergeCell ref="A29:B30"/>
    <mergeCell ref="E31:F31"/>
    <mergeCell ref="H31:I31"/>
    <mergeCell ref="L31:M31"/>
    <mergeCell ref="J29:J30"/>
    <mergeCell ref="K29:K30"/>
    <mergeCell ref="E29:F30"/>
    <mergeCell ref="H29:I30"/>
    <mergeCell ref="L29:M30"/>
    <mergeCell ref="G29:G30"/>
    <mergeCell ref="E32:F32"/>
    <mergeCell ref="H32:I32"/>
    <mergeCell ref="L32:M32"/>
    <mergeCell ref="E33:F33"/>
    <mergeCell ref="H33:I33"/>
    <mergeCell ref="L33:M33"/>
    <mergeCell ref="E34:F34"/>
    <mergeCell ref="H34:I34"/>
    <mergeCell ref="L34:M34"/>
    <mergeCell ref="E35:F35"/>
    <mergeCell ref="H35:I35"/>
    <mergeCell ref="L35:M35"/>
    <mergeCell ref="E36:F36"/>
    <mergeCell ref="H36:I36"/>
    <mergeCell ref="L36:M36"/>
    <mergeCell ref="E37:F37"/>
    <mergeCell ref="H37:I37"/>
    <mergeCell ref="L37:M37"/>
    <mergeCell ref="E38:F38"/>
    <mergeCell ref="H38:I38"/>
    <mergeCell ref="L38:M38"/>
    <mergeCell ref="E39:F39"/>
    <mergeCell ref="H39:I39"/>
    <mergeCell ref="L39:M39"/>
    <mergeCell ref="E40:F40"/>
    <mergeCell ref="H40:I40"/>
    <mergeCell ref="L40:M40"/>
    <mergeCell ref="E41:F41"/>
    <mergeCell ref="H41:I41"/>
    <mergeCell ref="L41:M41"/>
    <mergeCell ref="E42:F42"/>
    <mergeCell ref="H42:I42"/>
    <mergeCell ref="L42:M42"/>
    <mergeCell ref="E43:F43"/>
    <mergeCell ref="H43:I43"/>
    <mergeCell ref="L43:M43"/>
    <mergeCell ref="E44:F44"/>
    <mergeCell ref="H44:I44"/>
    <mergeCell ref="L44:M44"/>
    <mergeCell ref="E45:F45"/>
    <mergeCell ref="H45:I45"/>
    <mergeCell ref="L45:M45"/>
    <mergeCell ref="E46:F46"/>
    <mergeCell ref="H46:I46"/>
    <mergeCell ref="L46:M46"/>
    <mergeCell ref="E47:F47"/>
    <mergeCell ref="H47:I47"/>
    <mergeCell ref="L47:M47"/>
  </mergeCells>
  <hyperlinks>
    <hyperlink ref="B65" r:id="rId1" tooltip="http://www.Z43-cable.vn" xr:uid="{00000000-0004-0000-5800-000000000000}"/>
  </hyperlinks>
  <pageMargins left="0.47222222222222199" right="0.47222222222222199" top="0.118055555555556" bottom="5.9027777777777797E-2" header="0" footer="0"/>
  <pageSetup paperSize="9" scale="65" orientation="portrait" r:id="rId2"/>
  <colBreaks count="1" manualBreakCount="1">
    <brk id="14" max="81" man="1"/>
  </colBreaks>
  <drawing r:id="rId3"/>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tabColor rgb="FFFF0000"/>
  </sheetPr>
  <dimension ref="A1:Q62"/>
  <sheetViews>
    <sheetView topLeftCell="A41" zoomScaleNormal="100" zoomScaleSheetLayoutView="85" workbookViewId="0">
      <selection activeCell="P58" sqref="P58"/>
    </sheetView>
  </sheetViews>
  <sheetFormatPr defaultColWidth="9" defaultRowHeight="14"/>
  <cols>
    <col min="1" max="1" width="10.81640625" style="2" customWidth="1"/>
    <col min="2" max="2" width="12.453125" style="2" customWidth="1"/>
    <col min="3" max="6" width="8.1796875" style="2" customWidth="1"/>
    <col min="7" max="8" width="9" style="2"/>
    <col min="9" max="9" width="10.08984375" style="2" customWidth="1"/>
    <col min="10" max="11" width="9" style="2"/>
    <col min="12" max="12" width="9.90625" style="2" customWidth="1"/>
    <col min="13" max="13" width="9" style="2"/>
    <col min="14" max="15" width="9.6328125" style="2" customWidth="1"/>
    <col min="16" max="16" width="12.08984375" style="2" customWidth="1"/>
    <col min="17" max="16384" width="9" style="2"/>
  </cols>
  <sheetData>
    <row r="1" spans="1:16" ht="50" customHeight="1">
      <c r="A1" s="17" t="s">
        <v>1595</v>
      </c>
      <c r="B1" s="17"/>
      <c r="C1" s="17"/>
      <c r="D1" s="17"/>
      <c r="E1" s="17"/>
      <c r="F1" s="17"/>
      <c r="H1" s="179" t="s">
        <v>1</v>
      </c>
      <c r="I1" s="179"/>
      <c r="J1" s="179"/>
      <c r="K1" s="179"/>
      <c r="L1" s="179"/>
      <c r="M1" s="179"/>
      <c r="N1" s="179"/>
      <c r="O1" s="179"/>
    </row>
    <row r="2" spans="1:16" s="1" customFormat="1" ht="45" customHeight="1">
      <c r="A2" s="364" t="s">
        <v>1187</v>
      </c>
      <c r="B2" s="364"/>
      <c r="C2" s="364"/>
      <c r="D2" s="364"/>
      <c r="E2" s="364"/>
      <c r="F2" s="364"/>
      <c r="G2" s="364"/>
      <c r="H2" s="364"/>
      <c r="I2" s="364"/>
      <c r="J2" s="364"/>
      <c r="K2" s="364"/>
      <c r="L2" s="364"/>
      <c r="M2" s="364"/>
      <c r="N2" s="364"/>
      <c r="O2" s="364"/>
      <c r="P2" s="364"/>
    </row>
    <row r="3" spans="1:16" s="1" customFormat="1" ht="15.5">
      <c r="A3" s="22"/>
      <c r="B3" s="22"/>
      <c r="C3" s="22"/>
      <c r="D3" s="22"/>
      <c r="E3" s="22"/>
      <c r="F3" s="22"/>
    </row>
    <row r="4" spans="1:16" ht="35" customHeight="1">
      <c r="A4" s="30" t="s">
        <v>1146</v>
      </c>
      <c r="B4" s="31"/>
      <c r="C4" s="31"/>
      <c r="D4" s="31"/>
      <c r="E4" s="31"/>
      <c r="F4" s="31"/>
      <c r="G4" s="32"/>
      <c r="H4" s="32"/>
      <c r="I4" s="32"/>
      <c r="J4" s="32"/>
      <c r="K4" s="32"/>
      <c r="L4" s="32"/>
      <c r="M4" s="32"/>
      <c r="N4" s="32"/>
      <c r="O4" s="32"/>
      <c r="P4" s="32"/>
    </row>
    <row r="5" spans="1:16">
      <c r="A5" s="22"/>
      <c r="B5" s="22"/>
      <c r="C5" s="22"/>
      <c r="D5" s="22"/>
      <c r="E5" s="22"/>
      <c r="F5" s="22"/>
    </row>
    <row r="6" spans="1:16" ht="15">
      <c r="A6" s="4" t="s">
        <v>1154</v>
      </c>
      <c r="B6" s="33"/>
      <c r="C6" s="33"/>
      <c r="D6" s="33"/>
      <c r="E6" s="33"/>
      <c r="F6" s="33"/>
    </row>
    <row r="7" spans="1:16">
      <c r="A7" s="2" t="s">
        <v>1148</v>
      </c>
      <c r="B7" s="34"/>
      <c r="C7" s="34"/>
      <c r="D7" s="34"/>
      <c r="E7" s="34"/>
      <c r="F7" s="34"/>
    </row>
    <row r="8" spans="1:16">
      <c r="A8" s="2" t="s">
        <v>1149</v>
      </c>
      <c r="B8" s="34"/>
      <c r="C8" s="34"/>
      <c r="D8" s="34"/>
      <c r="E8" s="34"/>
      <c r="F8" s="34"/>
    </row>
    <row r="9" spans="1:16">
      <c r="A9" s="2" t="s">
        <v>1155</v>
      </c>
      <c r="B9" s="34"/>
      <c r="C9" s="34"/>
      <c r="D9" s="34"/>
      <c r="E9" s="34"/>
      <c r="F9" s="34"/>
    </row>
    <row r="10" spans="1:16">
      <c r="A10" s="2" t="s">
        <v>1170</v>
      </c>
      <c r="B10" s="34"/>
      <c r="C10" s="34"/>
      <c r="D10" s="34"/>
      <c r="E10" s="34"/>
      <c r="F10" s="34"/>
    </row>
    <row r="11" spans="1:16">
      <c r="A11" s="2" t="s">
        <v>1171</v>
      </c>
    </row>
    <row r="12" spans="1:16" customFormat="1" ht="14.5">
      <c r="A12" s="2"/>
      <c r="B12" s="2"/>
      <c r="C12" s="2"/>
      <c r="D12" s="2"/>
      <c r="E12" s="2"/>
      <c r="F12" s="2"/>
    </row>
    <row r="13" spans="1:16" s="1" customFormat="1" ht="15.5">
      <c r="A13" s="4" t="s">
        <v>174</v>
      </c>
      <c r="B13" s="4"/>
      <c r="C13" s="4"/>
      <c r="D13" s="4"/>
      <c r="E13" s="4"/>
      <c r="F13" s="4"/>
    </row>
    <row r="14" spans="1:16">
      <c r="A14" s="2" t="s">
        <v>264</v>
      </c>
      <c r="B14" s="34"/>
      <c r="C14" s="34"/>
      <c r="D14" s="34"/>
      <c r="E14" s="34"/>
      <c r="F14" s="34"/>
      <c r="G14" s="35"/>
      <c r="H14" s="35"/>
      <c r="I14" s="35"/>
      <c r="J14" s="35"/>
      <c r="K14" s="35"/>
      <c r="L14" s="35"/>
      <c r="M14" s="35"/>
    </row>
    <row r="15" spans="1:16">
      <c r="A15" s="2" t="s">
        <v>1157</v>
      </c>
      <c r="B15" s="34"/>
      <c r="C15" s="34"/>
      <c r="D15" s="34"/>
      <c r="E15" s="34"/>
      <c r="F15" s="34"/>
      <c r="G15" s="35"/>
      <c r="H15" s="35"/>
      <c r="I15" s="35"/>
      <c r="J15" s="35"/>
      <c r="K15" s="35"/>
      <c r="L15" s="35"/>
      <c r="M15" s="35"/>
    </row>
    <row r="16" spans="1:16">
      <c r="A16" s="2" t="s">
        <v>1158</v>
      </c>
      <c r="B16" s="34"/>
      <c r="C16" s="34"/>
      <c r="D16" s="34"/>
      <c r="E16" s="34"/>
      <c r="F16" s="34"/>
      <c r="G16" s="35"/>
      <c r="H16" s="35"/>
      <c r="I16" s="35"/>
      <c r="J16" s="35"/>
      <c r="K16" s="35"/>
      <c r="L16" s="35"/>
      <c r="M16" s="35"/>
    </row>
    <row r="17" spans="1:16">
      <c r="A17" s="2" t="s">
        <v>1159</v>
      </c>
      <c r="B17" s="34"/>
      <c r="C17" s="34"/>
      <c r="D17" s="34"/>
      <c r="E17" s="34"/>
      <c r="F17" s="34"/>
      <c r="G17" s="35"/>
      <c r="H17" s="35"/>
      <c r="I17" s="35"/>
      <c r="J17" s="35"/>
      <c r="K17" s="35"/>
      <c r="L17" s="35"/>
      <c r="M17" s="35"/>
    </row>
    <row r="18" spans="1:16">
      <c r="B18" s="34"/>
      <c r="C18" s="34"/>
      <c r="D18" s="34"/>
      <c r="E18" s="34"/>
      <c r="F18" s="34"/>
      <c r="G18" s="35"/>
      <c r="H18" s="35"/>
      <c r="I18" s="35"/>
      <c r="J18" s="35"/>
      <c r="K18" s="35"/>
      <c r="L18" s="35"/>
      <c r="M18" s="35"/>
    </row>
    <row r="19" spans="1:16" ht="15">
      <c r="A19" s="4" t="s">
        <v>176</v>
      </c>
      <c r="B19" s="33"/>
      <c r="C19" s="33"/>
      <c r="D19" s="33"/>
      <c r="E19" s="33"/>
      <c r="F19" s="33"/>
    </row>
    <row r="20" spans="1:16">
      <c r="A20" s="36" t="s">
        <v>265</v>
      </c>
      <c r="B20" s="37"/>
      <c r="C20" s="37"/>
      <c r="D20" s="37"/>
      <c r="E20" s="37"/>
      <c r="F20" s="37"/>
    </row>
    <row r="21" spans="1:16">
      <c r="A21" s="36" t="s">
        <v>1046</v>
      </c>
      <c r="B21" s="37"/>
      <c r="C21" s="37"/>
      <c r="D21" s="37"/>
      <c r="E21" s="37"/>
      <c r="F21" s="37"/>
    </row>
    <row r="22" spans="1:16">
      <c r="A22" s="36" t="s">
        <v>1054</v>
      </c>
      <c r="B22" s="37"/>
      <c r="C22" s="37"/>
      <c r="D22" s="37"/>
      <c r="E22" s="37"/>
      <c r="F22" s="37"/>
    </row>
    <row r="23" spans="1:16">
      <c r="A23" s="36" t="s">
        <v>1055</v>
      </c>
      <c r="B23" s="37"/>
      <c r="C23" s="37"/>
      <c r="D23" s="37"/>
      <c r="E23" s="37"/>
      <c r="F23" s="37"/>
    </row>
    <row r="24" spans="1:16">
      <c r="A24" s="2" t="s">
        <v>1056</v>
      </c>
    </row>
    <row r="25" spans="1:16">
      <c r="A25" s="2" t="s">
        <v>1057</v>
      </c>
    </row>
    <row r="27" spans="1:16" ht="15">
      <c r="A27" s="4" t="s">
        <v>182</v>
      </c>
      <c r="B27" s="33"/>
      <c r="C27" s="33"/>
      <c r="D27" s="33"/>
      <c r="E27" s="33"/>
      <c r="F27" s="33"/>
    </row>
    <row r="29" spans="1:16" ht="42" customHeight="1">
      <c r="A29" s="193" t="s">
        <v>183</v>
      </c>
      <c r="B29" s="193"/>
      <c r="C29" s="193" t="s">
        <v>184</v>
      </c>
      <c r="D29" s="193"/>
      <c r="E29" s="193"/>
      <c r="F29" s="193"/>
      <c r="G29" s="193" t="s">
        <v>186</v>
      </c>
      <c r="H29" s="193"/>
      <c r="I29" s="195" t="s">
        <v>1496</v>
      </c>
      <c r="J29" s="193" t="s">
        <v>187</v>
      </c>
      <c r="K29" s="193"/>
      <c r="L29" s="193" t="s">
        <v>188</v>
      </c>
      <c r="M29" s="193" t="s">
        <v>189</v>
      </c>
      <c r="N29" s="193" t="s">
        <v>190</v>
      </c>
      <c r="O29" s="193"/>
      <c r="P29" s="193" t="s">
        <v>191</v>
      </c>
    </row>
    <row r="30" spans="1:16" ht="39.65" customHeight="1">
      <c r="A30" s="193"/>
      <c r="B30" s="193"/>
      <c r="C30" s="193" t="s">
        <v>530</v>
      </c>
      <c r="D30" s="193"/>
      <c r="E30" s="193" t="s">
        <v>531</v>
      </c>
      <c r="F30" s="193"/>
      <c r="G30" s="38" t="s">
        <v>532</v>
      </c>
      <c r="H30" s="38" t="s">
        <v>533</v>
      </c>
      <c r="I30" s="413"/>
      <c r="J30" s="38" t="s">
        <v>532</v>
      </c>
      <c r="K30" s="38" t="s">
        <v>533</v>
      </c>
      <c r="L30" s="193"/>
      <c r="M30" s="193"/>
      <c r="N30" s="38" t="s">
        <v>532</v>
      </c>
      <c r="O30" s="38" t="s">
        <v>533</v>
      </c>
      <c r="P30" s="193"/>
    </row>
    <row r="31" spans="1:16" ht="25" customHeight="1">
      <c r="A31" s="193"/>
      <c r="B31" s="193"/>
      <c r="C31" s="38" t="s">
        <v>194</v>
      </c>
      <c r="D31" s="38" t="s">
        <v>196</v>
      </c>
      <c r="E31" s="38" t="s">
        <v>194</v>
      </c>
      <c r="F31" s="38" t="s">
        <v>196</v>
      </c>
      <c r="G31" s="193" t="s">
        <v>196</v>
      </c>
      <c r="H31" s="193"/>
      <c r="I31" s="163" t="s">
        <v>196</v>
      </c>
      <c r="J31" s="193" t="s">
        <v>196</v>
      </c>
      <c r="K31" s="193"/>
      <c r="L31" s="38" t="s">
        <v>196</v>
      </c>
      <c r="M31" s="38" t="s">
        <v>196</v>
      </c>
      <c r="N31" s="193" t="s">
        <v>197</v>
      </c>
      <c r="O31" s="193"/>
      <c r="P31" s="38" t="s">
        <v>198</v>
      </c>
    </row>
    <row r="32" spans="1:16" ht="23" customHeight="1">
      <c r="A32" s="39" t="s">
        <v>1188</v>
      </c>
      <c r="B32" s="40" t="s">
        <v>1083</v>
      </c>
      <c r="C32" s="39">
        <v>7</v>
      </c>
      <c r="D32" s="39">
        <v>0.67</v>
      </c>
      <c r="E32" s="39">
        <v>7</v>
      </c>
      <c r="F32" s="39">
        <v>0.52</v>
      </c>
      <c r="G32" s="39">
        <v>2.0099999999999998</v>
      </c>
      <c r="H32" s="39">
        <v>1.56</v>
      </c>
      <c r="I32" s="39">
        <v>0.14000000000000001</v>
      </c>
      <c r="J32" s="39">
        <v>0.7</v>
      </c>
      <c r="K32" s="39">
        <v>0.7</v>
      </c>
      <c r="L32" s="39">
        <v>1.8</v>
      </c>
      <c r="M32" s="39">
        <v>13.8</v>
      </c>
      <c r="N32" s="39">
        <v>7.41</v>
      </c>
      <c r="O32" s="39">
        <v>12.1</v>
      </c>
      <c r="P32" s="43" t="s">
        <v>314</v>
      </c>
    </row>
    <row r="33" spans="1:16" ht="23" customHeight="1">
      <c r="A33" s="41" t="s">
        <v>1188</v>
      </c>
      <c r="B33" s="42" t="s">
        <v>1084</v>
      </c>
      <c r="C33" s="41">
        <v>7</v>
      </c>
      <c r="D33" s="41">
        <v>0.85</v>
      </c>
      <c r="E33" s="41">
        <v>7</v>
      </c>
      <c r="F33" s="41">
        <v>0.67</v>
      </c>
      <c r="G33" s="41">
        <v>2.5499999999999998</v>
      </c>
      <c r="H33" s="41">
        <v>2.0099999999999998</v>
      </c>
      <c r="I33" s="41">
        <v>0.14000000000000001</v>
      </c>
      <c r="J33" s="41">
        <v>0.7</v>
      </c>
      <c r="K33" s="41">
        <v>0.7</v>
      </c>
      <c r="L33" s="41">
        <v>1.8</v>
      </c>
      <c r="M33" s="41">
        <v>15</v>
      </c>
      <c r="N33" s="41">
        <v>4.6100000000000003</v>
      </c>
      <c r="O33" s="41">
        <v>7.41</v>
      </c>
      <c r="P33" s="44" t="s">
        <v>317</v>
      </c>
    </row>
    <row r="34" spans="1:16" ht="23" customHeight="1">
      <c r="A34" s="39" t="s">
        <v>1188</v>
      </c>
      <c r="B34" s="40" t="s">
        <v>1086</v>
      </c>
      <c r="C34" s="39">
        <v>7</v>
      </c>
      <c r="D34" s="39">
        <v>1.04</v>
      </c>
      <c r="E34" s="39">
        <v>7</v>
      </c>
      <c r="F34" s="39">
        <v>0.85</v>
      </c>
      <c r="G34" s="39">
        <v>3.12</v>
      </c>
      <c r="H34" s="39">
        <v>2.5499999999999998</v>
      </c>
      <c r="I34" s="39">
        <v>0.14000000000000001</v>
      </c>
      <c r="J34" s="39">
        <v>0.7</v>
      </c>
      <c r="K34" s="39">
        <v>0.7</v>
      </c>
      <c r="L34" s="39">
        <v>1.8</v>
      </c>
      <c r="M34" s="39">
        <v>16.399999999999999</v>
      </c>
      <c r="N34" s="39">
        <v>3.08</v>
      </c>
      <c r="O34" s="39">
        <v>4.6100000000000003</v>
      </c>
      <c r="P34" s="43" t="s">
        <v>1596</v>
      </c>
    </row>
    <row r="35" spans="1:16" ht="23" customHeight="1">
      <c r="A35" s="41" t="s">
        <v>1188</v>
      </c>
      <c r="B35" s="42" t="s">
        <v>1088</v>
      </c>
      <c r="C35" s="41">
        <v>7</v>
      </c>
      <c r="D35" s="41">
        <v>1.35</v>
      </c>
      <c r="E35" s="41">
        <v>7</v>
      </c>
      <c r="F35" s="41">
        <v>1.04</v>
      </c>
      <c r="G35" s="41">
        <f>1.35*3</f>
        <v>4.0500000000000007</v>
      </c>
      <c r="H35" s="41">
        <v>3.12</v>
      </c>
      <c r="I35" s="41">
        <v>0.14000000000000001</v>
      </c>
      <c r="J35" s="41">
        <v>0.7</v>
      </c>
      <c r="K35" s="41">
        <v>0.7</v>
      </c>
      <c r="L35" s="41">
        <v>1.8</v>
      </c>
      <c r="M35" s="41">
        <v>18.399999999999999</v>
      </c>
      <c r="N35" s="41">
        <v>1.83</v>
      </c>
      <c r="O35" s="41">
        <v>3.08</v>
      </c>
      <c r="P35" s="44" t="s">
        <v>1597</v>
      </c>
    </row>
    <row r="36" spans="1:16" ht="23" customHeight="1">
      <c r="A36" s="39" t="s">
        <v>1188</v>
      </c>
      <c r="B36" s="40" t="s">
        <v>641</v>
      </c>
      <c r="C36" s="39">
        <v>7</v>
      </c>
      <c r="D36" s="39" t="s">
        <v>398</v>
      </c>
      <c r="E36" s="39">
        <v>7</v>
      </c>
      <c r="F36" s="39">
        <v>1.35</v>
      </c>
      <c r="G36" s="39">
        <v>4.7</v>
      </c>
      <c r="H36" s="39">
        <f>G35</f>
        <v>4.0500000000000007</v>
      </c>
      <c r="I36" s="39">
        <v>0.14000000000000001</v>
      </c>
      <c r="J36" s="39">
        <v>0.7</v>
      </c>
      <c r="K36" s="39">
        <v>0.7</v>
      </c>
      <c r="L36" s="39">
        <v>1.8</v>
      </c>
      <c r="M36" s="39">
        <v>20.2</v>
      </c>
      <c r="N36" s="39">
        <v>1.1499999999999999</v>
      </c>
      <c r="O36" s="39">
        <v>1.83</v>
      </c>
      <c r="P36" s="43" t="s">
        <v>1598</v>
      </c>
    </row>
    <row r="37" spans="1:16" ht="23" customHeight="1">
      <c r="A37" s="41" t="s">
        <v>1188</v>
      </c>
      <c r="B37" s="42" t="s">
        <v>1090</v>
      </c>
      <c r="C37" s="41">
        <v>7</v>
      </c>
      <c r="D37" s="41" t="s">
        <v>398</v>
      </c>
      <c r="E37" s="41">
        <v>7</v>
      </c>
      <c r="F37" s="41">
        <v>1.35</v>
      </c>
      <c r="G37" s="41">
        <v>6</v>
      </c>
      <c r="H37" s="41">
        <f>H36</f>
        <v>4.0500000000000007</v>
      </c>
      <c r="I37" s="41">
        <v>0.14000000000000001</v>
      </c>
      <c r="J37" s="41">
        <v>0.9</v>
      </c>
      <c r="K37" s="41">
        <v>0.7</v>
      </c>
      <c r="L37" s="41">
        <v>1.8</v>
      </c>
      <c r="M37" s="41">
        <v>23.1</v>
      </c>
      <c r="N37" s="41">
        <v>0.72699999999999998</v>
      </c>
      <c r="O37" s="41">
        <v>1.83</v>
      </c>
      <c r="P37" s="44" t="s">
        <v>1599</v>
      </c>
    </row>
    <row r="38" spans="1:16" ht="23" customHeight="1">
      <c r="A38" s="39" t="s">
        <v>1188</v>
      </c>
      <c r="B38" s="40" t="s">
        <v>540</v>
      </c>
      <c r="C38" s="39">
        <v>7</v>
      </c>
      <c r="D38" s="39" t="s">
        <v>398</v>
      </c>
      <c r="E38" s="39">
        <v>7</v>
      </c>
      <c r="F38" s="39" t="s">
        <v>398</v>
      </c>
      <c r="G38" s="39">
        <f>G37</f>
        <v>6</v>
      </c>
      <c r="H38" s="39">
        <f>G36</f>
        <v>4.7</v>
      </c>
      <c r="I38" s="39">
        <v>0.14000000000000001</v>
      </c>
      <c r="J38" s="39">
        <v>0.9</v>
      </c>
      <c r="K38" s="39">
        <v>0.7</v>
      </c>
      <c r="L38" s="39">
        <v>1.8</v>
      </c>
      <c r="M38" s="39">
        <v>23.5</v>
      </c>
      <c r="N38" s="39">
        <v>0.72699999999999998</v>
      </c>
      <c r="O38" s="39">
        <v>1.1499999999999999</v>
      </c>
      <c r="P38" s="43" t="s">
        <v>1525</v>
      </c>
    </row>
    <row r="39" spans="1:16" ht="23" customHeight="1">
      <c r="A39" s="41" t="s">
        <v>1188</v>
      </c>
      <c r="B39" s="42" t="s">
        <v>541</v>
      </c>
      <c r="C39" s="41">
        <v>7</v>
      </c>
      <c r="D39" s="41" t="s">
        <v>398</v>
      </c>
      <c r="E39" s="41">
        <v>7</v>
      </c>
      <c r="F39" s="41" t="s">
        <v>398</v>
      </c>
      <c r="G39" s="41">
        <v>7</v>
      </c>
      <c r="H39" s="41">
        <f>H38</f>
        <v>4.7</v>
      </c>
      <c r="I39" s="41">
        <v>0.14000000000000001</v>
      </c>
      <c r="J39" s="45">
        <v>0.9</v>
      </c>
      <c r="K39" s="41">
        <v>0.7</v>
      </c>
      <c r="L39" s="41">
        <v>1.8</v>
      </c>
      <c r="M39" s="45">
        <v>25.6</v>
      </c>
      <c r="N39" s="41">
        <v>0.52400000000000002</v>
      </c>
      <c r="O39" s="41">
        <v>1.1499999999999999</v>
      </c>
      <c r="P39" s="44" t="s">
        <v>1600</v>
      </c>
    </row>
    <row r="40" spans="1:16" ht="23" customHeight="1">
      <c r="A40" s="39" t="s">
        <v>1188</v>
      </c>
      <c r="B40" s="40" t="s">
        <v>542</v>
      </c>
      <c r="C40" s="39">
        <v>7</v>
      </c>
      <c r="D40" s="39" t="s">
        <v>398</v>
      </c>
      <c r="E40" s="39">
        <v>7</v>
      </c>
      <c r="F40" s="39" t="s">
        <v>398</v>
      </c>
      <c r="G40" s="39">
        <v>7</v>
      </c>
      <c r="H40" s="39">
        <f>G37</f>
        <v>6</v>
      </c>
      <c r="I40" s="39">
        <v>0.14000000000000001</v>
      </c>
      <c r="J40" s="46">
        <v>0.9</v>
      </c>
      <c r="K40" s="39">
        <v>0.9</v>
      </c>
      <c r="L40" s="39">
        <v>1.8</v>
      </c>
      <c r="M40" s="39">
        <v>26.4</v>
      </c>
      <c r="N40" s="39">
        <v>0.52400000000000002</v>
      </c>
      <c r="O40" s="39">
        <v>0.72699999999999998</v>
      </c>
      <c r="P40" s="43" t="s">
        <v>1601</v>
      </c>
    </row>
    <row r="41" spans="1:16" ht="23" customHeight="1">
      <c r="A41" s="41" t="s">
        <v>1188</v>
      </c>
      <c r="B41" s="42" t="s">
        <v>543</v>
      </c>
      <c r="C41" s="41">
        <v>7</v>
      </c>
      <c r="D41" s="41" t="s">
        <v>398</v>
      </c>
      <c r="E41" s="41">
        <v>7</v>
      </c>
      <c r="F41" s="41" t="s">
        <v>398</v>
      </c>
      <c r="G41" s="41">
        <v>8.1999999999999993</v>
      </c>
      <c r="H41" s="41">
        <f>H40</f>
        <v>6</v>
      </c>
      <c r="I41" s="41">
        <v>0.14000000000000001</v>
      </c>
      <c r="J41" s="45">
        <v>1</v>
      </c>
      <c r="K41" s="41">
        <v>0.9</v>
      </c>
      <c r="L41" s="45">
        <v>1.9</v>
      </c>
      <c r="M41" s="41">
        <v>29.2</v>
      </c>
      <c r="N41" s="41">
        <v>0.38700000000000001</v>
      </c>
      <c r="O41" s="41">
        <v>0.72699999999999998</v>
      </c>
      <c r="P41" s="44" t="s">
        <v>1602</v>
      </c>
    </row>
    <row r="42" spans="1:16" ht="23" customHeight="1">
      <c r="A42" s="39" t="s">
        <v>1188</v>
      </c>
      <c r="B42" s="40" t="s">
        <v>544</v>
      </c>
      <c r="C42" s="39">
        <v>7</v>
      </c>
      <c r="D42" s="39" t="s">
        <v>398</v>
      </c>
      <c r="E42" s="39">
        <v>7</v>
      </c>
      <c r="F42" s="39" t="s">
        <v>398</v>
      </c>
      <c r="G42" s="39">
        <v>8.1999999999999993</v>
      </c>
      <c r="H42" s="39">
        <f>G40</f>
        <v>7</v>
      </c>
      <c r="I42" s="39">
        <v>0.14000000000000001</v>
      </c>
      <c r="J42" s="46">
        <v>1</v>
      </c>
      <c r="K42" s="46">
        <v>0.9</v>
      </c>
      <c r="L42" s="46">
        <v>1.9</v>
      </c>
      <c r="M42" s="39">
        <v>29.8</v>
      </c>
      <c r="N42" s="39">
        <v>0.38700000000000001</v>
      </c>
      <c r="O42" s="39">
        <v>0.52400000000000002</v>
      </c>
      <c r="P42" s="43" t="s">
        <v>1603</v>
      </c>
    </row>
    <row r="43" spans="1:16" ht="23" customHeight="1">
      <c r="A43" s="41" t="s">
        <v>1188</v>
      </c>
      <c r="B43" s="42" t="s">
        <v>545</v>
      </c>
      <c r="C43" s="41">
        <v>7</v>
      </c>
      <c r="D43" s="41" t="s">
        <v>398</v>
      </c>
      <c r="E43" s="41">
        <v>7</v>
      </c>
      <c r="F43" s="41" t="s">
        <v>398</v>
      </c>
      <c r="G43" s="41">
        <v>10</v>
      </c>
      <c r="H43" s="41">
        <f>H42</f>
        <v>7</v>
      </c>
      <c r="I43" s="41">
        <v>0.14000000000000001</v>
      </c>
      <c r="J43" s="41">
        <v>1.1000000000000001</v>
      </c>
      <c r="K43" s="45">
        <v>0.9</v>
      </c>
      <c r="L43" s="41">
        <v>2</v>
      </c>
      <c r="M43" s="41">
        <v>33.700000000000003</v>
      </c>
      <c r="N43" s="41">
        <v>0.26800000000000002</v>
      </c>
      <c r="O43" s="41">
        <v>0.52400000000000002</v>
      </c>
      <c r="P43" s="44" t="s">
        <v>1604</v>
      </c>
    </row>
    <row r="44" spans="1:16" ht="23" customHeight="1">
      <c r="A44" s="39" t="s">
        <v>1188</v>
      </c>
      <c r="B44" s="40" t="s">
        <v>546</v>
      </c>
      <c r="C44" s="39">
        <v>7</v>
      </c>
      <c r="D44" s="39" t="s">
        <v>398</v>
      </c>
      <c r="E44" s="39">
        <v>7</v>
      </c>
      <c r="F44" s="39" t="s">
        <v>398</v>
      </c>
      <c r="G44" s="39">
        <v>1</v>
      </c>
      <c r="H44" s="39">
        <f>G41</f>
        <v>8.1999999999999993</v>
      </c>
      <c r="I44" s="39">
        <v>0.14000000000000001</v>
      </c>
      <c r="J44" s="39">
        <v>1.1000000000000001</v>
      </c>
      <c r="K44" s="46">
        <v>1</v>
      </c>
      <c r="L44" s="39">
        <v>2</v>
      </c>
      <c r="M44" s="39">
        <v>34.6</v>
      </c>
      <c r="N44" s="39">
        <v>0.26800000000000002</v>
      </c>
      <c r="O44" s="39">
        <v>0.38700000000000001</v>
      </c>
      <c r="P44" s="43" t="s">
        <v>1605</v>
      </c>
    </row>
    <row r="45" spans="1:16" ht="23" customHeight="1">
      <c r="A45" s="41" t="s">
        <v>1188</v>
      </c>
      <c r="B45" s="42" t="s">
        <v>547</v>
      </c>
      <c r="C45" s="41">
        <v>19</v>
      </c>
      <c r="D45" s="41" t="s">
        <v>398</v>
      </c>
      <c r="E45" s="41">
        <v>7</v>
      </c>
      <c r="F45" s="41" t="s">
        <v>398</v>
      </c>
      <c r="G45" s="41">
        <v>11.6</v>
      </c>
      <c r="H45" s="41">
        <f>H44</f>
        <v>8.1999999999999993</v>
      </c>
      <c r="I45" s="41">
        <v>0.14000000000000001</v>
      </c>
      <c r="J45" s="41">
        <v>1.1000000000000001</v>
      </c>
      <c r="K45" s="45">
        <v>1</v>
      </c>
      <c r="L45" s="41">
        <v>2.2000000000000002</v>
      </c>
      <c r="M45" s="45">
        <v>38</v>
      </c>
      <c r="N45" s="41">
        <v>0.193</v>
      </c>
      <c r="O45" s="41">
        <v>0.38700000000000001</v>
      </c>
      <c r="P45" s="44" t="s">
        <v>1606</v>
      </c>
    </row>
    <row r="46" spans="1:16" ht="23" customHeight="1">
      <c r="A46" s="39" t="s">
        <v>1188</v>
      </c>
      <c r="B46" s="40" t="s">
        <v>1099</v>
      </c>
      <c r="C46" s="39">
        <v>19</v>
      </c>
      <c r="D46" s="39" t="s">
        <v>398</v>
      </c>
      <c r="E46" s="39">
        <v>7</v>
      </c>
      <c r="F46" s="39" t="s">
        <v>398</v>
      </c>
      <c r="G46" s="39">
        <f>G45</f>
        <v>11.6</v>
      </c>
      <c r="H46" s="39">
        <f>G43</f>
        <v>10</v>
      </c>
      <c r="I46" s="39">
        <v>0.14000000000000001</v>
      </c>
      <c r="J46" s="39">
        <v>1.1000000000000001</v>
      </c>
      <c r="K46" s="39">
        <v>1.1000000000000001</v>
      </c>
      <c r="L46" s="39">
        <v>2.2000000000000002</v>
      </c>
      <c r="M46" s="39">
        <v>39.299999999999997</v>
      </c>
      <c r="N46" s="39">
        <v>0.193</v>
      </c>
      <c r="O46" s="39">
        <v>0.26800000000000002</v>
      </c>
      <c r="P46" s="43" t="s">
        <v>1554</v>
      </c>
    </row>
    <row r="47" spans="1:16" ht="23" customHeight="1">
      <c r="A47" s="41" t="s">
        <v>1188</v>
      </c>
      <c r="B47" s="42" t="s">
        <v>548</v>
      </c>
      <c r="C47" s="41">
        <v>19</v>
      </c>
      <c r="D47" s="41" t="s">
        <v>398</v>
      </c>
      <c r="E47" s="41">
        <v>7</v>
      </c>
      <c r="F47" s="41" t="s">
        <v>398</v>
      </c>
      <c r="G47" s="41">
        <v>13</v>
      </c>
      <c r="H47" s="41">
        <f>H46</f>
        <v>10</v>
      </c>
      <c r="I47" s="41">
        <v>0.14000000000000001</v>
      </c>
      <c r="J47" s="41">
        <v>1.2</v>
      </c>
      <c r="K47" s="41">
        <v>1.1000000000000001</v>
      </c>
      <c r="L47" s="41">
        <v>2.2999999999999998</v>
      </c>
      <c r="M47" s="45">
        <v>42.4</v>
      </c>
      <c r="N47" s="41">
        <v>0.153</v>
      </c>
      <c r="O47" s="41">
        <v>0.26800000000000002</v>
      </c>
      <c r="P47" s="44" t="s">
        <v>1607</v>
      </c>
    </row>
    <row r="48" spans="1:16" ht="23" customHeight="1">
      <c r="A48" s="39" t="s">
        <v>1188</v>
      </c>
      <c r="B48" s="40" t="s">
        <v>549</v>
      </c>
      <c r="C48" s="39">
        <v>19</v>
      </c>
      <c r="D48" s="39" t="s">
        <v>398</v>
      </c>
      <c r="E48" s="39">
        <v>19</v>
      </c>
      <c r="F48" s="39" t="s">
        <v>398</v>
      </c>
      <c r="G48" s="39">
        <f>G47</f>
        <v>13</v>
      </c>
      <c r="H48" s="39">
        <f>G46</f>
        <v>11.6</v>
      </c>
      <c r="I48" s="39">
        <v>0.14000000000000001</v>
      </c>
      <c r="J48" s="39">
        <v>1.2</v>
      </c>
      <c r="K48" s="39">
        <v>1.1000000000000001</v>
      </c>
      <c r="L48" s="39">
        <v>2.4</v>
      </c>
      <c r="M48" s="39">
        <v>43.3</v>
      </c>
      <c r="N48" s="39">
        <v>0.153</v>
      </c>
      <c r="O48" s="39">
        <v>0.193</v>
      </c>
      <c r="P48" s="43" t="s">
        <v>1608</v>
      </c>
    </row>
    <row r="49" spans="1:17" ht="23" customHeight="1">
      <c r="A49" s="41" t="s">
        <v>1188</v>
      </c>
      <c r="B49" s="42" t="s">
        <v>550</v>
      </c>
      <c r="C49" s="41">
        <v>19</v>
      </c>
      <c r="D49" s="41" t="s">
        <v>398</v>
      </c>
      <c r="E49" s="41">
        <v>7</v>
      </c>
      <c r="F49" s="41" t="s">
        <v>398</v>
      </c>
      <c r="G49" s="41">
        <v>14.4</v>
      </c>
      <c r="H49" s="41">
        <f>H47</f>
        <v>10</v>
      </c>
      <c r="I49" s="41">
        <v>0.14000000000000001</v>
      </c>
      <c r="J49" s="41">
        <v>1.4</v>
      </c>
      <c r="K49" s="41">
        <v>1.1000000000000001</v>
      </c>
      <c r="L49" s="41">
        <v>2.5</v>
      </c>
      <c r="M49" s="41">
        <v>45.8</v>
      </c>
      <c r="N49" s="41">
        <v>0.124</v>
      </c>
      <c r="O49" s="41">
        <v>0.26800000000000002</v>
      </c>
      <c r="P49" s="44" t="s">
        <v>1610</v>
      </c>
    </row>
    <row r="50" spans="1:17" ht="23" customHeight="1">
      <c r="A50" s="39" t="s">
        <v>1188</v>
      </c>
      <c r="B50" s="40" t="s">
        <v>1104</v>
      </c>
      <c r="C50" s="39">
        <v>19</v>
      </c>
      <c r="D50" s="39" t="s">
        <v>398</v>
      </c>
      <c r="E50" s="39">
        <v>19</v>
      </c>
      <c r="F50" s="39" t="s">
        <v>398</v>
      </c>
      <c r="G50" s="39">
        <f>G49</f>
        <v>14.4</v>
      </c>
      <c r="H50" s="39">
        <f>H48</f>
        <v>11.6</v>
      </c>
      <c r="I50" s="39">
        <v>0.14000000000000001</v>
      </c>
      <c r="J50" s="39">
        <v>1.4</v>
      </c>
      <c r="K50" s="39">
        <v>1.1000000000000001</v>
      </c>
      <c r="L50" s="46">
        <v>2.5</v>
      </c>
      <c r="M50" s="39">
        <v>46.8</v>
      </c>
      <c r="N50" s="39">
        <v>0.124</v>
      </c>
      <c r="O50" s="39">
        <v>0.193</v>
      </c>
      <c r="P50" s="43" t="s">
        <v>1609</v>
      </c>
    </row>
    <row r="51" spans="1:17" ht="23" customHeight="1">
      <c r="A51" s="41" t="s">
        <v>1188</v>
      </c>
      <c r="B51" s="42" t="s">
        <v>1106</v>
      </c>
      <c r="C51" s="41">
        <v>19</v>
      </c>
      <c r="D51" s="41" t="s">
        <v>398</v>
      </c>
      <c r="E51" s="41">
        <v>19</v>
      </c>
      <c r="F51" s="41" t="s">
        <v>398</v>
      </c>
      <c r="G51" s="41">
        <f>G50</f>
        <v>14.4</v>
      </c>
      <c r="H51" s="140">
        <f>G48</f>
        <v>13</v>
      </c>
      <c r="I51" s="41">
        <v>0.14000000000000001</v>
      </c>
      <c r="J51" s="41">
        <v>1.4</v>
      </c>
      <c r="K51" s="41">
        <v>1.2</v>
      </c>
      <c r="L51" s="41">
        <v>2.5</v>
      </c>
      <c r="M51" s="41">
        <v>47.8</v>
      </c>
      <c r="N51" s="41">
        <v>0.124</v>
      </c>
      <c r="O51" s="41">
        <v>0.153</v>
      </c>
      <c r="P51" s="44" t="s">
        <v>1611</v>
      </c>
    </row>
    <row r="52" spans="1:17" ht="23" customHeight="1">
      <c r="A52" s="39" t="s">
        <v>1188</v>
      </c>
      <c r="B52" s="40" t="s">
        <v>551</v>
      </c>
      <c r="C52" s="39">
        <v>37</v>
      </c>
      <c r="D52" s="39" t="s">
        <v>398</v>
      </c>
      <c r="E52" s="39">
        <v>19</v>
      </c>
      <c r="F52" s="39" t="s">
        <v>398</v>
      </c>
      <c r="G52" s="39">
        <v>16</v>
      </c>
      <c r="H52" s="39">
        <f>H50</f>
        <v>11.6</v>
      </c>
      <c r="I52" s="39">
        <v>0.14000000000000001</v>
      </c>
      <c r="J52" s="39">
        <v>1.6</v>
      </c>
      <c r="K52" s="39">
        <v>1.1000000000000001</v>
      </c>
      <c r="L52" s="46">
        <v>2.6</v>
      </c>
      <c r="M52" s="39">
        <v>50.6</v>
      </c>
      <c r="N52" s="39">
        <v>9.9099999999999994E-2</v>
      </c>
      <c r="O52" s="39">
        <v>0.193</v>
      </c>
      <c r="P52" s="43" t="s">
        <v>1612</v>
      </c>
    </row>
    <row r="53" spans="1:17" ht="23" customHeight="1">
      <c r="A53" s="41" t="s">
        <v>1188</v>
      </c>
      <c r="B53" s="42" t="s">
        <v>1109</v>
      </c>
      <c r="C53" s="41">
        <v>37</v>
      </c>
      <c r="D53" s="41" t="s">
        <v>398</v>
      </c>
      <c r="E53" s="41">
        <v>19</v>
      </c>
      <c r="F53" s="41" t="s">
        <v>398</v>
      </c>
      <c r="G53" s="41">
        <f>G52</f>
        <v>16</v>
      </c>
      <c r="H53" s="41">
        <f>H51</f>
        <v>13</v>
      </c>
      <c r="I53" s="41">
        <v>0.14000000000000001</v>
      </c>
      <c r="J53" s="41">
        <v>1.6</v>
      </c>
      <c r="K53" s="41">
        <v>1.2</v>
      </c>
      <c r="L53" s="41">
        <v>2.6</v>
      </c>
      <c r="M53" s="41">
        <v>51.6</v>
      </c>
      <c r="N53" s="41">
        <v>9.9099999999999994E-2</v>
      </c>
      <c r="O53" s="41">
        <v>0.153</v>
      </c>
      <c r="P53" s="44" t="s">
        <v>1613</v>
      </c>
    </row>
    <row r="54" spans="1:17" ht="23" customHeight="1">
      <c r="A54" s="39" t="s">
        <v>1188</v>
      </c>
      <c r="B54" s="40" t="s">
        <v>1111</v>
      </c>
      <c r="C54" s="39">
        <v>37</v>
      </c>
      <c r="D54" s="39" t="s">
        <v>398</v>
      </c>
      <c r="E54" s="39">
        <v>19</v>
      </c>
      <c r="F54" s="39" t="s">
        <v>398</v>
      </c>
      <c r="G54" s="39">
        <f>G53</f>
        <v>16</v>
      </c>
      <c r="H54" s="39">
        <f>G51</f>
        <v>14.4</v>
      </c>
      <c r="I54" s="39">
        <v>0.14000000000000001</v>
      </c>
      <c r="J54" s="39">
        <v>1.6</v>
      </c>
      <c r="K54" s="39">
        <v>1.4</v>
      </c>
      <c r="L54" s="46">
        <v>2.7</v>
      </c>
      <c r="M54" s="139">
        <v>53</v>
      </c>
      <c r="N54" s="39">
        <v>9.9099999999999994E-2</v>
      </c>
      <c r="O54" s="39">
        <v>0.124</v>
      </c>
      <c r="P54" s="43" t="s">
        <v>1614</v>
      </c>
    </row>
    <row r="55" spans="1:17" ht="23" customHeight="1">
      <c r="A55" s="41" t="s">
        <v>1188</v>
      </c>
      <c r="B55" s="42" t="s">
        <v>552</v>
      </c>
      <c r="C55" s="41">
        <v>37</v>
      </c>
      <c r="D55" s="41" t="s">
        <v>398</v>
      </c>
      <c r="E55" s="41">
        <v>19</v>
      </c>
      <c r="F55" s="41" t="s">
        <v>398</v>
      </c>
      <c r="G55" s="41">
        <v>18.399999999999999</v>
      </c>
      <c r="H55" s="41">
        <f>H53</f>
        <v>13</v>
      </c>
      <c r="I55" s="41">
        <v>0.14000000000000001</v>
      </c>
      <c r="J55" s="41">
        <v>1.7</v>
      </c>
      <c r="K55" s="41">
        <v>1.2</v>
      </c>
      <c r="L55" s="41">
        <v>2.8</v>
      </c>
      <c r="M55" s="41">
        <v>56.8</v>
      </c>
      <c r="N55" s="41">
        <v>7.5399999999999995E-2</v>
      </c>
      <c r="O55" s="41">
        <v>0.153</v>
      </c>
      <c r="P55" s="44" t="s">
        <v>1615</v>
      </c>
    </row>
    <row r="56" spans="1:17" ht="23" customHeight="1">
      <c r="A56" s="39" t="s">
        <v>1188</v>
      </c>
      <c r="B56" s="40" t="s">
        <v>1114</v>
      </c>
      <c r="C56" s="39">
        <v>37</v>
      </c>
      <c r="D56" s="39" t="s">
        <v>398</v>
      </c>
      <c r="E56" s="39">
        <v>19</v>
      </c>
      <c r="F56" s="39" t="s">
        <v>398</v>
      </c>
      <c r="G56" s="39">
        <f>G55</f>
        <v>18.399999999999999</v>
      </c>
      <c r="H56" s="39">
        <f>G51</f>
        <v>14.4</v>
      </c>
      <c r="I56" s="39">
        <v>0.14000000000000001</v>
      </c>
      <c r="J56" s="39">
        <v>1.7</v>
      </c>
      <c r="K56" s="39">
        <v>1.4</v>
      </c>
      <c r="L56" s="46">
        <v>2.9</v>
      </c>
      <c r="M56" s="139">
        <v>58</v>
      </c>
      <c r="N56" s="39">
        <v>7.5399999999999995E-2</v>
      </c>
      <c r="O56" s="39">
        <v>0.124</v>
      </c>
      <c r="P56" s="43" t="s">
        <v>1616</v>
      </c>
    </row>
    <row r="57" spans="1:17" ht="23" customHeight="1">
      <c r="A57" s="41" t="s">
        <v>1188</v>
      </c>
      <c r="B57" s="42" t="s">
        <v>1115</v>
      </c>
      <c r="C57" s="41">
        <v>37</v>
      </c>
      <c r="D57" s="41" t="s">
        <v>398</v>
      </c>
      <c r="E57" s="41">
        <v>37</v>
      </c>
      <c r="F57" s="41" t="s">
        <v>398</v>
      </c>
      <c r="G57" s="41">
        <f>G56</f>
        <v>18.399999999999999</v>
      </c>
      <c r="H57" s="41">
        <f>G54</f>
        <v>16</v>
      </c>
      <c r="I57" s="41">
        <v>0.14000000000000001</v>
      </c>
      <c r="J57" s="41">
        <v>1.7</v>
      </c>
      <c r="K57" s="41">
        <v>1.6</v>
      </c>
      <c r="L57" s="41">
        <v>2.9</v>
      </c>
      <c r="M57" s="41">
        <v>59.6</v>
      </c>
      <c r="N57" s="41">
        <v>7.5399999999999995E-2</v>
      </c>
      <c r="O57" s="41">
        <v>9.9099999999999994E-2</v>
      </c>
      <c r="P57" s="44" t="s">
        <v>1653</v>
      </c>
      <c r="Q57" s="2" t="s">
        <v>1346</v>
      </c>
    </row>
    <row r="60" spans="1:17" customFormat="1" ht="14.5">
      <c r="A60" s="2"/>
      <c r="B60" s="2"/>
      <c r="C60" s="2"/>
      <c r="D60" s="2"/>
      <c r="E60" s="2"/>
      <c r="F60" s="2"/>
      <c r="G60" s="2"/>
      <c r="H60" s="2"/>
      <c r="I60" s="2"/>
      <c r="J60" s="2"/>
      <c r="K60" s="2"/>
      <c r="L60" s="2"/>
      <c r="M60" s="2"/>
      <c r="N60" s="2"/>
      <c r="O60" s="2"/>
      <c r="P60" s="2"/>
    </row>
    <row r="61" spans="1:17" customFormat="1" ht="14.5">
      <c r="A61" s="2"/>
      <c r="B61" s="2"/>
      <c r="C61" s="2"/>
      <c r="D61" s="2"/>
      <c r="E61" s="2"/>
      <c r="F61" s="2"/>
      <c r="G61" s="2"/>
      <c r="H61" s="2"/>
      <c r="I61" s="2"/>
      <c r="J61" s="2"/>
      <c r="K61" s="2"/>
      <c r="L61" s="2"/>
      <c r="M61" s="2"/>
      <c r="N61" s="2"/>
      <c r="O61" s="2"/>
      <c r="P61" s="2"/>
    </row>
    <row r="62" spans="1:17" ht="30" customHeight="1">
      <c r="A62" s="12"/>
      <c r="B62" s="13" t="s">
        <v>7</v>
      </c>
      <c r="C62" s="14"/>
      <c r="D62" s="14"/>
      <c r="E62" s="14"/>
      <c r="F62" s="14"/>
      <c r="G62" s="14"/>
      <c r="H62" s="14"/>
      <c r="I62" s="14"/>
      <c r="J62" s="14"/>
      <c r="K62" s="14"/>
      <c r="L62" s="14"/>
      <c r="M62" s="14"/>
      <c r="N62" s="14"/>
      <c r="O62" s="14"/>
      <c r="P62" s="16">
        <v>93</v>
      </c>
    </row>
  </sheetData>
  <mergeCells count="16">
    <mergeCell ref="H1:O1"/>
    <mergeCell ref="A2:P2"/>
    <mergeCell ref="C29:F29"/>
    <mergeCell ref="G29:H29"/>
    <mergeCell ref="J29:K29"/>
    <mergeCell ref="N29:O29"/>
    <mergeCell ref="P29:P30"/>
    <mergeCell ref="A29:B31"/>
    <mergeCell ref="C30:D30"/>
    <mergeCell ref="E30:F30"/>
    <mergeCell ref="G31:H31"/>
    <mergeCell ref="J31:K31"/>
    <mergeCell ref="N31:O31"/>
    <mergeCell ref="L29:L30"/>
    <mergeCell ref="M29:M30"/>
    <mergeCell ref="I29:I30"/>
  </mergeCells>
  <hyperlinks>
    <hyperlink ref="B62" r:id="rId1" tooltip="http://www.Z43-cable.vn" xr:uid="{00000000-0004-0000-5900-000000000000}"/>
  </hyperlinks>
  <pageMargins left="0.222222222" right="0.222222222" top="0.118055555555556" bottom="5.9027777777777797E-2" header="0" footer="0"/>
  <pageSetup paperSize="9" scale="65" orientation="portrait" r:id="rId2"/>
  <colBreaks count="1" manualBreakCount="1">
    <brk id="16" max="74" man="1"/>
  </colBreaks>
  <drawing r:id="rId3"/>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tabColor rgb="FFFF0000"/>
  </sheetPr>
  <dimension ref="A1:O65"/>
  <sheetViews>
    <sheetView topLeftCell="A46" zoomScale="115" zoomScaleNormal="115" zoomScaleSheetLayoutView="115" workbookViewId="0">
      <selection activeCell="O50" sqref="O50"/>
    </sheetView>
  </sheetViews>
  <sheetFormatPr defaultColWidth="9" defaultRowHeight="14"/>
  <cols>
    <col min="1" max="2" width="11.6328125" style="2" customWidth="1"/>
    <col min="3" max="4" width="8.1796875" style="2" customWidth="1"/>
    <col min="5" max="9" width="9" style="2"/>
    <col min="10" max="10" width="9.90625" style="2" customWidth="1"/>
    <col min="11" max="11" width="9" style="2"/>
    <col min="12" max="13" width="9.6328125" style="2" customWidth="1"/>
    <col min="14" max="14" width="12.08984375" style="2" customWidth="1"/>
    <col min="15" max="16384" width="9" style="2"/>
  </cols>
  <sheetData>
    <row r="1" spans="1:14" ht="50" customHeight="1">
      <c r="A1" s="17" t="s">
        <v>1190</v>
      </c>
      <c r="B1" s="17"/>
      <c r="C1" s="17"/>
      <c r="D1" s="17"/>
      <c r="F1" s="179" t="s">
        <v>1</v>
      </c>
      <c r="G1" s="179"/>
      <c r="H1" s="179"/>
      <c r="I1" s="179"/>
      <c r="J1" s="179"/>
      <c r="K1" s="179"/>
      <c r="L1" s="179"/>
      <c r="M1" s="179"/>
    </row>
    <row r="2" spans="1:14" s="1" customFormat="1" ht="45" customHeight="1">
      <c r="A2" s="364" t="s">
        <v>1191</v>
      </c>
      <c r="B2" s="364"/>
      <c r="C2" s="364"/>
      <c r="D2" s="364"/>
      <c r="E2" s="364"/>
      <c r="F2" s="364"/>
      <c r="G2" s="364"/>
      <c r="H2" s="364"/>
      <c r="I2" s="364"/>
      <c r="J2" s="364"/>
      <c r="K2" s="364"/>
      <c r="L2" s="364"/>
      <c r="M2" s="364"/>
      <c r="N2" s="364"/>
    </row>
    <row r="3" spans="1:14" s="1" customFormat="1" ht="15.5">
      <c r="A3" s="22"/>
      <c r="B3" s="22"/>
      <c r="C3" s="22"/>
      <c r="D3" s="22"/>
    </row>
    <row r="4" spans="1:14" ht="35" customHeight="1">
      <c r="A4" s="30" t="s">
        <v>1146</v>
      </c>
      <c r="B4" s="31"/>
      <c r="C4" s="31"/>
      <c r="D4" s="31"/>
      <c r="E4" s="32"/>
      <c r="F4" s="32"/>
      <c r="G4" s="32"/>
      <c r="H4" s="32"/>
      <c r="I4" s="32"/>
      <c r="J4" s="32"/>
      <c r="K4" s="32"/>
      <c r="L4" s="32"/>
      <c r="M4" s="32"/>
      <c r="N4" s="32"/>
    </row>
    <row r="5" spans="1:14">
      <c r="A5" s="22"/>
      <c r="B5" s="22"/>
      <c r="C5" s="22"/>
      <c r="D5" s="22"/>
    </row>
    <row r="6" spans="1:14" ht="15">
      <c r="A6" s="4" t="s">
        <v>1192</v>
      </c>
      <c r="B6" s="33"/>
      <c r="C6" s="33"/>
      <c r="D6" s="33"/>
    </row>
    <row r="7" spans="1:14">
      <c r="A7" s="2" t="s">
        <v>1148</v>
      </c>
      <c r="B7" s="34"/>
      <c r="C7" s="34"/>
      <c r="D7" s="34"/>
    </row>
    <row r="8" spans="1:14">
      <c r="A8" s="2" t="s">
        <v>1149</v>
      </c>
      <c r="B8" s="34"/>
      <c r="C8" s="34"/>
      <c r="D8" s="34"/>
    </row>
    <row r="9" spans="1:14">
      <c r="A9" s="2" t="s">
        <v>1155</v>
      </c>
      <c r="B9" s="34"/>
      <c r="C9" s="34"/>
      <c r="D9" s="34"/>
    </row>
    <row r="10" spans="1:14">
      <c r="A10" s="2" t="s">
        <v>1120</v>
      </c>
      <c r="B10" s="34"/>
      <c r="C10" s="34"/>
      <c r="D10" s="34"/>
    </row>
    <row r="12" spans="1:14" s="1" customFormat="1" ht="15.5">
      <c r="A12" s="4" t="s">
        <v>174</v>
      </c>
      <c r="B12" s="4"/>
      <c r="C12" s="4"/>
      <c r="D12" s="4"/>
    </row>
    <row r="13" spans="1:14">
      <c r="A13" s="2" t="s">
        <v>264</v>
      </c>
      <c r="B13" s="34"/>
      <c r="C13" s="34"/>
      <c r="D13" s="34"/>
      <c r="E13" s="35"/>
      <c r="F13" s="35"/>
      <c r="G13" s="35"/>
      <c r="H13" s="35"/>
      <c r="I13" s="35"/>
      <c r="J13" s="35"/>
      <c r="K13" s="35"/>
    </row>
    <row r="14" spans="1:14">
      <c r="A14" s="2" t="s">
        <v>1157</v>
      </c>
      <c r="B14" s="34"/>
      <c r="C14" s="34"/>
      <c r="D14" s="34"/>
      <c r="E14" s="35"/>
      <c r="F14" s="35"/>
      <c r="G14" s="35"/>
      <c r="H14" s="35"/>
      <c r="I14" s="35"/>
      <c r="J14" s="35"/>
      <c r="K14" s="35"/>
    </row>
    <row r="15" spans="1:14">
      <c r="A15" s="2" t="s">
        <v>1158</v>
      </c>
    </row>
    <row r="16" spans="1:14">
      <c r="A16" s="2" t="s">
        <v>1159</v>
      </c>
    </row>
    <row r="18" spans="1:14" ht="15">
      <c r="A18" s="4" t="s">
        <v>176</v>
      </c>
      <c r="B18" s="33"/>
      <c r="C18" s="33"/>
      <c r="D18" s="33"/>
    </row>
    <row r="19" spans="1:14">
      <c r="A19" s="36" t="s">
        <v>1123</v>
      </c>
      <c r="B19" s="37"/>
      <c r="C19" s="37"/>
      <c r="D19" s="37"/>
    </row>
    <row r="20" spans="1:14">
      <c r="A20" s="36" t="s">
        <v>1193</v>
      </c>
      <c r="B20" s="37"/>
      <c r="C20" s="37"/>
      <c r="D20" s="37"/>
    </row>
    <row r="21" spans="1:14">
      <c r="A21" s="36" t="s">
        <v>1125</v>
      </c>
      <c r="B21" s="37"/>
      <c r="C21" s="37"/>
      <c r="D21" s="37"/>
    </row>
    <row r="22" spans="1:14">
      <c r="A22" s="36" t="s">
        <v>1055</v>
      </c>
      <c r="B22" s="37"/>
      <c r="C22" s="37"/>
      <c r="D22" s="37"/>
    </row>
    <row r="23" spans="1:14">
      <c r="A23" s="36" t="s">
        <v>1194</v>
      </c>
      <c r="B23" s="37"/>
      <c r="C23" s="37"/>
      <c r="D23" s="37"/>
    </row>
    <row r="24" spans="1:14">
      <c r="A24" s="36" t="s">
        <v>1195</v>
      </c>
      <c r="B24" s="37"/>
      <c r="C24" s="37"/>
      <c r="D24" s="37"/>
    </row>
    <row r="25" spans="1:14">
      <c r="A25" s="36" t="s">
        <v>1196</v>
      </c>
      <c r="B25" s="37"/>
      <c r="C25" s="37"/>
      <c r="D25" s="37"/>
    </row>
    <row r="26" spans="1:14">
      <c r="A26" s="36" t="s">
        <v>1197</v>
      </c>
      <c r="B26" s="37"/>
      <c r="C26" s="37"/>
      <c r="D26" s="37"/>
    </row>
    <row r="27" spans="1:14">
      <c r="A27" s="36" t="s">
        <v>1198</v>
      </c>
      <c r="B27" s="37"/>
      <c r="C27" s="37"/>
      <c r="D27" s="37"/>
    </row>
    <row r="28" spans="1:14">
      <c r="A28" s="36" t="s">
        <v>1199</v>
      </c>
      <c r="B28" s="37"/>
      <c r="C28" s="37"/>
      <c r="D28" s="37"/>
    </row>
    <row r="30" spans="1:14" ht="15">
      <c r="A30" s="4" t="s">
        <v>182</v>
      </c>
      <c r="B30" s="33"/>
      <c r="C30" s="33"/>
      <c r="D30" s="33"/>
    </row>
    <row r="32" spans="1:14" ht="42" customHeight="1">
      <c r="A32" s="193" t="s">
        <v>183</v>
      </c>
      <c r="B32" s="193"/>
      <c r="C32" s="193" t="s">
        <v>184</v>
      </c>
      <c r="D32" s="193"/>
      <c r="E32" s="193" t="s">
        <v>186</v>
      </c>
      <c r="F32" s="193"/>
      <c r="G32" s="195" t="s">
        <v>1496</v>
      </c>
      <c r="H32" s="193" t="s">
        <v>187</v>
      </c>
      <c r="I32" s="193"/>
      <c r="J32" s="193" t="s">
        <v>188</v>
      </c>
      <c r="K32" s="193" t="s">
        <v>189</v>
      </c>
      <c r="L32" s="193" t="s">
        <v>190</v>
      </c>
      <c r="M32" s="193"/>
      <c r="N32" s="193" t="s">
        <v>191</v>
      </c>
    </row>
    <row r="33" spans="1:14" ht="30" customHeight="1">
      <c r="A33" s="193"/>
      <c r="B33" s="193"/>
      <c r="C33" s="193" t="s">
        <v>240</v>
      </c>
      <c r="D33" s="193"/>
      <c r="E33" s="193"/>
      <c r="F33" s="193"/>
      <c r="G33" s="413"/>
      <c r="H33" s="193"/>
      <c r="I33" s="193"/>
      <c r="J33" s="193"/>
      <c r="K33" s="193"/>
      <c r="L33" s="193"/>
      <c r="M33" s="193"/>
      <c r="N33" s="193"/>
    </row>
    <row r="34" spans="1:14">
      <c r="A34" s="38" t="s">
        <v>192</v>
      </c>
      <c r="B34" s="38" t="s">
        <v>193</v>
      </c>
      <c r="C34" s="38" t="s">
        <v>194</v>
      </c>
      <c r="D34" s="38" t="s">
        <v>196</v>
      </c>
      <c r="E34" s="423" t="s">
        <v>196</v>
      </c>
      <c r="F34" s="424"/>
      <c r="G34" s="163" t="s">
        <v>196</v>
      </c>
      <c r="H34" s="193" t="s">
        <v>196</v>
      </c>
      <c r="I34" s="193"/>
      <c r="J34" s="38" t="s">
        <v>196</v>
      </c>
      <c r="K34" s="38" t="s">
        <v>196</v>
      </c>
      <c r="L34" s="193" t="s">
        <v>197</v>
      </c>
      <c r="M34" s="193"/>
      <c r="N34" s="38" t="s">
        <v>198</v>
      </c>
    </row>
    <row r="35" spans="1:14" ht="25" customHeight="1">
      <c r="A35" s="41" t="s">
        <v>1200</v>
      </c>
      <c r="B35" s="41">
        <v>1.5</v>
      </c>
      <c r="C35" s="41">
        <v>7</v>
      </c>
      <c r="D35" s="41">
        <v>0.52</v>
      </c>
      <c r="E35" s="419">
        <v>1.56</v>
      </c>
      <c r="F35" s="420"/>
      <c r="G35" s="41">
        <v>0.14000000000000001</v>
      </c>
      <c r="H35" s="361">
        <v>0.7</v>
      </c>
      <c r="I35" s="361"/>
      <c r="J35" s="41">
        <v>1.4</v>
      </c>
      <c r="K35" s="45">
        <f t="shared" ref="K35:K50" si="0">E35+5*G35+H35*2+2*J35</f>
        <v>6.46</v>
      </c>
      <c r="L35" s="360">
        <v>12.1</v>
      </c>
      <c r="M35" s="360"/>
      <c r="N35" s="150" t="s">
        <v>272</v>
      </c>
    </row>
    <row r="36" spans="1:14" ht="25" customHeight="1">
      <c r="A36" s="39" t="s">
        <v>1200</v>
      </c>
      <c r="B36" s="39">
        <v>2.5</v>
      </c>
      <c r="C36" s="39">
        <v>7</v>
      </c>
      <c r="D36" s="39" t="s">
        <v>444</v>
      </c>
      <c r="E36" s="415" t="s">
        <v>445</v>
      </c>
      <c r="F36" s="416"/>
      <c r="G36" s="39">
        <v>0.14000000000000001</v>
      </c>
      <c r="H36" s="359">
        <v>0.7</v>
      </c>
      <c r="I36" s="359"/>
      <c r="J36" s="39">
        <v>1.4</v>
      </c>
      <c r="K36" s="133">
        <f t="shared" si="0"/>
        <v>6.9099999999999993</v>
      </c>
      <c r="L36" s="358">
        <v>7.41</v>
      </c>
      <c r="M36" s="358"/>
      <c r="N36" s="151" t="s">
        <v>1539</v>
      </c>
    </row>
    <row r="37" spans="1:14" ht="25" customHeight="1">
      <c r="A37" s="41" t="s">
        <v>1200</v>
      </c>
      <c r="B37" s="45">
        <v>4</v>
      </c>
      <c r="C37" s="41">
        <v>7</v>
      </c>
      <c r="D37" s="41" t="s">
        <v>447</v>
      </c>
      <c r="E37" s="419" t="s">
        <v>448</v>
      </c>
      <c r="F37" s="420"/>
      <c r="G37" s="41">
        <v>0.14000000000000001</v>
      </c>
      <c r="H37" s="361">
        <v>0.7</v>
      </c>
      <c r="I37" s="361"/>
      <c r="J37" s="41">
        <v>1.4</v>
      </c>
      <c r="K37" s="45">
        <f t="shared" si="0"/>
        <v>7.46</v>
      </c>
      <c r="L37" s="360">
        <v>4.6100000000000003</v>
      </c>
      <c r="M37" s="360"/>
      <c r="N37" s="150" t="s">
        <v>1540</v>
      </c>
    </row>
    <row r="38" spans="1:14" ht="25" customHeight="1">
      <c r="A38" s="39" t="s">
        <v>1200</v>
      </c>
      <c r="B38" s="46">
        <v>6</v>
      </c>
      <c r="C38" s="39">
        <v>7</v>
      </c>
      <c r="D38" s="39" t="s">
        <v>394</v>
      </c>
      <c r="E38" s="415" t="s">
        <v>449</v>
      </c>
      <c r="F38" s="416"/>
      <c r="G38" s="39">
        <v>0.14000000000000001</v>
      </c>
      <c r="H38" s="359">
        <v>0.7</v>
      </c>
      <c r="I38" s="359"/>
      <c r="J38" s="39">
        <v>1.4</v>
      </c>
      <c r="K38" s="133">
        <f t="shared" si="0"/>
        <v>8.02</v>
      </c>
      <c r="L38" s="358">
        <v>3.08</v>
      </c>
      <c r="M38" s="358"/>
      <c r="N38" s="151" t="s">
        <v>1502</v>
      </c>
    </row>
    <row r="39" spans="1:14" ht="25" customHeight="1">
      <c r="A39" s="41" t="s">
        <v>1200</v>
      </c>
      <c r="B39" s="41">
        <v>10</v>
      </c>
      <c r="C39" s="41">
        <v>7</v>
      </c>
      <c r="D39" s="41" t="s">
        <v>396</v>
      </c>
      <c r="E39" s="419" t="s">
        <v>450</v>
      </c>
      <c r="F39" s="420"/>
      <c r="G39" s="41">
        <v>0.14000000000000001</v>
      </c>
      <c r="H39" s="361">
        <v>0.7</v>
      </c>
      <c r="I39" s="361"/>
      <c r="J39" s="41">
        <v>1.4</v>
      </c>
      <c r="K39" s="45">
        <f t="shared" si="0"/>
        <v>8.9499999999999993</v>
      </c>
      <c r="L39" s="360">
        <v>1.83</v>
      </c>
      <c r="M39" s="360"/>
      <c r="N39" s="150" t="s">
        <v>1541</v>
      </c>
    </row>
    <row r="40" spans="1:14" ht="25" customHeight="1">
      <c r="A40" s="39" t="s">
        <v>1200</v>
      </c>
      <c r="B40" s="39">
        <v>16</v>
      </c>
      <c r="C40" s="39" t="s">
        <v>398</v>
      </c>
      <c r="D40" s="39" t="s">
        <v>1202</v>
      </c>
      <c r="E40" s="415" t="s">
        <v>468</v>
      </c>
      <c r="F40" s="416"/>
      <c r="G40" s="39">
        <v>0.14000000000000001</v>
      </c>
      <c r="H40" s="359">
        <v>0.7</v>
      </c>
      <c r="I40" s="359"/>
      <c r="J40" s="39">
        <v>1.4</v>
      </c>
      <c r="K40" s="133">
        <f t="shared" si="0"/>
        <v>9.6000000000000014</v>
      </c>
      <c r="L40" s="358">
        <v>1.1499999999999999</v>
      </c>
      <c r="M40" s="358"/>
      <c r="N40" s="151" t="s">
        <v>1323</v>
      </c>
    </row>
    <row r="41" spans="1:14" ht="25" customHeight="1">
      <c r="A41" s="41" t="s">
        <v>1200</v>
      </c>
      <c r="B41" s="41">
        <v>25</v>
      </c>
      <c r="C41" s="41" t="s">
        <v>398</v>
      </c>
      <c r="D41" s="41" t="s">
        <v>1203</v>
      </c>
      <c r="E41" s="419" t="s">
        <v>226</v>
      </c>
      <c r="F41" s="420"/>
      <c r="G41" s="41">
        <v>0.14000000000000001</v>
      </c>
      <c r="H41" s="361">
        <v>0.9</v>
      </c>
      <c r="I41" s="361"/>
      <c r="J41" s="41">
        <v>1.4</v>
      </c>
      <c r="K41" s="45">
        <f t="shared" si="0"/>
        <v>11.3</v>
      </c>
      <c r="L41" s="360">
        <v>0.72699999999999998</v>
      </c>
      <c r="M41" s="360"/>
      <c r="N41" s="150" t="s">
        <v>1351</v>
      </c>
    </row>
    <row r="42" spans="1:14" ht="25" customHeight="1">
      <c r="A42" s="39" t="s">
        <v>1200</v>
      </c>
      <c r="B42" s="39">
        <v>35</v>
      </c>
      <c r="C42" s="39" t="s">
        <v>398</v>
      </c>
      <c r="D42" s="39" t="s">
        <v>1204</v>
      </c>
      <c r="E42" s="415" t="s">
        <v>504</v>
      </c>
      <c r="F42" s="416"/>
      <c r="G42" s="39">
        <v>0.14000000000000001</v>
      </c>
      <c r="H42" s="359">
        <v>0.9</v>
      </c>
      <c r="I42" s="359"/>
      <c r="J42" s="39">
        <v>1.4</v>
      </c>
      <c r="K42" s="133">
        <f t="shared" si="0"/>
        <v>12.3</v>
      </c>
      <c r="L42" s="358">
        <v>0.52400000000000002</v>
      </c>
      <c r="M42" s="358"/>
      <c r="N42" s="151" t="s">
        <v>1414</v>
      </c>
    </row>
    <row r="43" spans="1:14" ht="25" customHeight="1">
      <c r="A43" s="41" t="s">
        <v>1200</v>
      </c>
      <c r="B43" s="41">
        <v>50</v>
      </c>
      <c r="C43" s="41" t="s">
        <v>398</v>
      </c>
      <c r="D43" s="41" t="s">
        <v>1205</v>
      </c>
      <c r="E43" s="419">
        <v>8.1999999999999993</v>
      </c>
      <c r="F43" s="420"/>
      <c r="G43" s="41">
        <v>0.14000000000000001</v>
      </c>
      <c r="H43" s="361">
        <v>1</v>
      </c>
      <c r="I43" s="361"/>
      <c r="J43" s="41">
        <v>1.4</v>
      </c>
      <c r="K43" s="45">
        <f t="shared" si="0"/>
        <v>13.7</v>
      </c>
      <c r="L43" s="360">
        <v>0.38700000000000001</v>
      </c>
      <c r="M43" s="360"/>
      <c r="N43" s="150" t="s">
        <v>1466</v>
      </c>
    </row>
    <row r="44" spans="1:14" ht="25" customHeight="1">
      <c r="A44" s="39" t="s">
        <v>1200</v>
      </c>
      <c r="B44" s="39">
        <v>70</v>
      </c>
      <c r="C44" s="39" t="s">
        <v>398</v>
      </c>
      <c r="D44" s="39" t="s">
        <v>1203</v>
      </c>
      <c r="E44" s="415">
        <v>10</v>
      </c>
      <c r="F44" s="416"/>
      <c r="G44" s="39">
        <v>0.14000000000000001</v>
      </c>
      <c r="H44" s="359">
        <v>1.1000000000000001</v>
      </c>
      <c r="I44" s="359"/>
      <c r="J44" s="39">
        <v>1.5</v>
      </c>
      <c r="K44" s="133">
        <f t="shared" si="0"/>
        <v>15.899999999999999</v>
      </c>
      <c r="L44" s="358">
        <v>0.26800000000000002</v>
      </c>
      <c r="M44" s="358"/>
      <c r="N44" s="151" t="s">
        <v>1542</v>
      </c>
    </row>
    <row r="45" spans="1:14" ht="25" customHeight="1">
      <c r="A45" s="41" t="s">
        <v>1200</v>
      </c>
      <c r="B45" s="41">
        <v>95</v>
      </c>
      <c r="C45" s="41" t="s">
        <v>398</v>
      </c>
      <c r="D45" s="41" t="s">
        <v>1206</v>
      </c>
      <c r="E45" s="419">
        <v>11.6</v>
      </c>
      <c r="F45" s="420"/>
      <c r="G45" s="41">
        <v>0.14000000000000001</v>
      </c>
      <c r="H45" s="361">
        <v>1.1000000000000001</v>
      </c>
      <c r="I45" s="361"/>
      <c r="J45" s="41">
        <v>1.5</v>
      </c>
      <c r="K45" s="45">
        <f t="shared" si="0"/>
        <v>17.5</v>
      </c>
      <c r="L45" s="360">
        <v>0.193</v>
      </c>
      <c r="M45" s="360"/>
      <c r="N45" s="150" t="s">
        <v>1543</v>
      </c>
    </row>
    <row r="46" spans="1:14" ht="25" customHeight="1">
      <c r="A46" s="39" t="s">
        <v>1200</v>
      </c>
      <c r="B46" s="39">
        <v>120</v>
      </c>
      <c r="C46" s="39" t="s">
        <v>398</v>
      </c>
      <c r="D46" s="39" t="s">
        <v>1207</v>
      </c>
      <c r="E46" s="415">
        <v>13</v>
      </c>
      <c r="F46" s="416"/>
      <c r="G46" s="39">
        <v>0.14000000000000001</v>
      </c>
      <c r="H46" s="359">
        <v>1.2</v>
      </c>
      <c r="I46" s="359"/>
      <c r="J46" s="39">
        <v>1.6</v>
      </c>
      <c r="K46" s="133">
        <f t="shared" si="0"/>
        <v>19.299999999999997</v>
      </c>
      <c r="L46" s="358">
        <v>0.153</v>
      </c>
      <c r="M46" s="358"/>
      <c r="N46" s="151" t="s">
        <v>1544</v>
      </c>
    </row>
    <row r="47" spans="1:14" ht="25" customHeight="1">
      <c r="A47" s="41" t="s">
        <v>1200</v>
      </c>
      <c r="B47" s="41">
        <v>150</v>
      </c>
      <c r="C47" s="41" t="s">
        <v>398</v>
      </c>
      <c r="D47" s="41" t="s">
        <v>1208</v>
      </c>
      <c r="E47" s="419">
        <v>14.4</v>
      </c>
      <c r="F47" s="420"/>
      <c r="G47" s="41">
        <v>0.14000000000000001</v>
      </c>
      <c r="H47" s="361">
        <v>1.4</v>
      </c>
      <c r="I47" s="361"/>
      <c r="J47" s="41">
        <v>1.6</v>
      </c>
      <c r="K47" s="45">
        <f t="shared" si="0"/>
        <v>21.099999999999998</v>
      </c>
      <c r="L47" s="360">
        <v>0.124</v>
      </c>
      <c r="M47" s="360"/>
      <c r="N47" s="150" t="s">
        <v>1545</v>
      </c>
    </row>
    <row r="48" spans="1:14" ht="25" customHeight="1">
      <c r="A48" s="39" t="s">
        <v>1200</v>
      </c>
      <c r="B48" s="39">
        <v>185</v>
      </c>
      <c r="C48" s="39" t="s">
        <v>398</v>
      </c>
      <c r="D48" s="39" t="s">
        <v>1206</v>
      </c>
      <c r="E48" s="415">
        <v>16</v>
      </c>
      <c r="F48" s="416"/>
      <c r="G48" s="39">
        <v>0.14000000000000001</v>
      </c>
      <c r="H48" s="359">
        <v>1.6</v>
      </c>
      <c r="I48" s="359"/>
      <c r="J48" s="39">
        <v>1.7</v>
      </c>
      <c r="K48" s="133">
        <f t="shared" si="0"/>
        <v>23.299999999999997</v>
      </c>
      <c r="L48" s="358">
        <v>9.9099999999999994E-2</v>
      </c>
      <c r="M48" s="358"/>
      <c r="N48" s="151" t="s">
        <v>1546</v>
      </c>
    </row>
    <row r="49" spans="1:15" ht="25" customHeight="1">
      <c r="A49" s="41" t="s">
        <v>1200</v>
      </c>
      <c r="B49" s="41">
        <v>240</v>
      </c>
      <c r="C49" s="41" t="s">
        <v>398</v>
      </c>
      <c r="D49" s="41" t="s">
        <v>1209</v>
      </c>
      <c r="E49" s="419">
        <v>18.399999999999999</v>
      </c>
      <c r="F49" s="420"/>
      <c r="G49" s="41">
        <v>0.14000000000000001</v>
      </c>
      <c r="H49" s="361">
        <v>1.7</v>
      </c>
      <c r="I49" s="361"/>
      <c r="J49" s="41">
        <v>1.8</v>
      </c>
      <c r="K49" s="45">
        <f t="shared" si="0"/>
        <v>26.099999999999998</v>
      </c>
      <c r="L49" s="360">
        <v>7.5399999999999995E-2</v>
      </c>
      <c r="M49" s="360"/>
      <c r="N49" s="150" t="s">
        <v>1547</v>
      </c>
    </row>
    <row r="50" spans="1:15" ht="25" customHeight="1">
      <c r="A50" s="39" t="s">
        <v>1200</v>
      </c>
      <c r="B50" s="39">
        <v>300</v>
      </c>
      <c r="C50" s="39" t="s">
        <v>398</v>
      </c>
      <c r="D50" s="39" t="s">
        <v>1210</v>
      </c>
      <c r="E50" s="415">
        <v>20.6</v>
      </c>
      <c r="F50" s="416"/>
      <c r="G50" s="39">
        <v>0.14000000000000001</v>
      </c>
      <c r="H50" s="359">
        <v>1.8</v>
      </c>
      <c r="I50" s="359"/>
      <c r="J50" s="39">
        <v>1.9</v>
      </c>
      <c r="K50" s="133">
        <f t="shared" si="0"/>
        <v>28.700000000000003</v>
      </c>
      <c r="L50" s="358">
        <v>6.0100000000000001E-2</v>
      </c>
      <c r="M50" s="358"/>
      <c r="N50" s="151" t="s">
        <v>1219</v>
      </c>
      <c r="O50" s="138" t="s">
        <v>1346</v>
      </c>
    </row>
    <row r="65" spans="1:14" ht="30" customHeight="1">
      <c r="A65" s="12"/>
      <c r="B65" s="13" t="s">
        <v>7</v>
      </c>
      <c r="C65" s="14"/>
      <c r="D65" s="14"/>
      <c r="E65" s="14"/>
      <c r="F65" s="14"/>
      <c r="G65" s="14"/>
      <c r="H65" s="14"/>
      <c r="I65" s="14"/>
      <c r="J65" s="14"/>
      <c r="K65" s="14"/>
      <c r="L65" s="14"/>
      <c r="M65" s="14"/>
      <c r="N65" s="16">
        <v>94</v>
      </c>
    </row>
  </sheetData>
  <mergeCells count="63">
    <mergeCell ref="F1:M1"/>
    <mergeCell ref="A2:N2"/>
    <mergeCell ref="C32:D32"/>
    <mergeCell ref="C33:D33"/>
    <mergeCell ref="N32:N33"/>
    <mergeCell ref="A32:B33"/>
    <mergeCell ref="E34:F34"/>
    <mergeCell ref="H34:I34"/>
    <mergeCell ref="L34:M34"/>
    <mergeCell ref="J32:J33"/>
    <mergeCell ref="K32:K33"/>
    <mergeCell ref="E32:F33"/>
    <mergeCell ref="H32:I33"/>
    <mergeCell ref="L32:M33"/>
    <mergeCell ref="G32:G33"/>
    <mergeCell ref="E35:F35"/>
    <mergeCell ref="H35:I35"/>
    <mergeCell ref="L35:M35"/>
    <mergeCell ref="E36:F36"/>
    <mergeCell ref="H36:I36"/>
    <mergeCell ref="L36:M36"/>
    <mergeCell ref="E37:F37"/>
    <mergeCell ref="H37:I37"/>
    <mergeCell ref="L37:M37"/>
    <mergeCell ref="E38:F38"/>
    <mergeCell ref="H38:I38"/>
    <mergeCell ref="L38:M38"/>
    <mergeCell ref="E39:F39"/>
    <mergeCell ref="H39:I39"/>
    <mergeCell ref="L39:M39"/>
    <mergeCell ref="E40:F40"/>
    <mergeCell ref="H40:I40"/>
    <mergeCell ref="L40:M40"/>
    <mergeCell ref="E41:F41"/>
    <mergeCell ref="H41:I41"/>
    <mergeCell ref="L41:M41"/>
    <mergeCell ref="E42:F42"/>
    <mergeCell ref="H42:I42"/>
    <mergeCell ref="L42:M42"/>
    <mergeCell ref="E43:F43"/>
    <mergeCell ref="H43:I43"/>
    <mergeCell ref="L43:M43"/>
    <mergeCell ref="E44:F44"/>
    <mergeCell ref="H44:I44"/>
    <mergeCell ref="L44:M44"/>
    <mergeCell ref="E45:F45"/>
    <mergeCell ref="H45:I45"/>
    <mergeCell ref="L45:M45"/>
    <mergeCell ref="E46:F46"/>
    <mergeCell ref="H46:I46"/>
    <mergeCell ref="L46:M46"/>
    <mergeCell ref="E47:F47"/>
    <mergeCell ref="H47:I47"/>
    <mergeCell ref="L47:M47"/>
    <mergeCell ref="E48:F48"/>
    <mergeCell ref="H48:I48"/>
    <mergeCell ref="L48:M48"/>
    <mergeCell ref="E49:F49"/>
    <mergeCell ref="H49:I49"/>
    <mergeCell ref="L49:M49"/>
    <mergeCell ref="E50:F50"/>
    <mergeCell ref="H50:I50"/>
    <mergeCell ref="L50:M50"/>
  </mergeCells>
  <hyperlinks>
    <hyperlink ref="B65" r:id="rId1" tooltip="http://www.Z43-cable.vn" xr:uid="{00000000-0004-0000-5A00-000000000000}"/>
  </hyperlinks>
  <pageMargins left="0.47222222222222199" right="0.47222222222222199" top="0.118055555555556" bottom="5.9027777777777797E-2" header="0" footer="0"/>
  <pageSetup paperSize="9" scale="65" orientation="portrait" r:id="rId2"/>
  <colBreaks count="1" manualBreakCount="1">
    <brk id="14" max="74" man="1"/>
  </colBreaks>
  <drawing r:id="rId3"/>
  <legacyDrawing r:id="rId4"/>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tabColor rgb="FFFF0000"/>
  </sheetPr>
  <dimension ref="A1:O65"/>
  <sheetViews>
    <sheetView topLeftCell="A43" zoomScale="115" zoomScaleNormal="115" zoomScaleSheetLayoutView="115" workbookViewId="0">
      <selection activeCell="P34" sqref="P1:P1048576"/>
    </sheetView>
  </sheetViews>
  <sheetFormatPr defaultColWidth="9" defaultRowHeight="14"/>
  <cols>
    <col min="1" max="2" width="11.6328125" style="2" customWidth="1"/>
    <col min="3" max="4" width="8.1796875" style="2" customWidth="1"/>
    <col min="5" max="9" width="9" style="2"/>
    <col min="10" max="10" width="9.90625" style="2" customWidth="1"/>
    <col min="11" max="11" width="9" style="2"/>
    <col min="12" max="13" width="9.6328125" style="2" customWidth="1"/>
    <col min="14" max="14" width="12.08984375" style="2" customWidth="1"/>
    <col min="15" max="16384" width="9" style="2"/>
  </cols>
  <sheetData>
    <row r="1" spans="1:14" ht="50" customHeight="1">
      <c r="A1" s="17" t="s">
        <v>1211</v>
      </c>
      <c r="B1" s="17"/>
      <c r="C1" s="17"/>
      <c r="D1" s="17"/>
      <c r="F1" s="179" t="s">
        <v>1</v>
      </c>
      <c r="G1" s="179"/>
      <c r="H1" s="179"/>
      <c r="I1" s="179"/>
      <c r="J1" s="179"/>
      <c r="K1" s="179"/>
      <c r="L1" s="179"/>
      <c r="M1" s="179"/>
    </row>
    <row r="2" spans="1:14" s="1" customFormat="1" ht="45" customHeight="1">
      <c r="A2" s="364" t="s">
        <v>1212</v>
      </c>
      <c r="B2" s="364"/>
      <c r="C2" s="364"/>
      <c r="D2" s="364"/>
      <c r="E2" s="364"/>
      <c r="F2" s="364"/>
      <c r="G2" s="364"/>
      <c r="H2" s="364"/>
      <c r="I2" s="364"/>
      <c r="J2" s="364"/>
      <c r="K2" s="364"/>
      <c r="L2" s="364"/>
      <c r="M2" s="364"/>
      <c r="N2" s="364"/>
    </row>
    <row r="3" spans="1:14" s="1" customFormat="1" ht="15.5">
      <c r="A3" s="22"/>
      <c r="B3" s="22"/>
      <c r="C3" s="22"/>
      <c r="D3" s="22"/>
    </row>
    <row r="4" spans="1:14" ht="35" customHeight="1">
      <c r="A4" s="30" t="s">
        <v>1146</v>
      </c>
      <c r="B4" s="31"/>
      <c r="C4" s="31"/>
      <c r="D4" s="31"/>
      <c r="E4" s="32"/>
      <c r="F4" s="32"/>
      <c r="G4" s="32"/>
      <c r="H4" s="32"/>
      <c r="I4" s="32"/>
      <c r="J4" s="32"/>
      <c r="K4" s="32"/>
      <c r="L4" s="32"/>
      <c r="M4" s="32"/>
      <c r="N4" s="32"/>
    </row>
    <row r="5" spans="1:14">
      <c r="A5" s="22"/>
      <c r="B5" s="22"/>
      <c r="C5" s="22"/>
      <c r="D5" s="22"/>
    </row>
    <row r="6" spans="1:14" ht="15">
      <c r="A6" s="4" t="s">
        <v>1192</v>
      </c>
      <c r="B6" s="33"/>
      <c r="C6" s="33"/>
      <c r="D6" s="33"/>
    </row>
    <row r="7" spans="1:14">
      <c r="A7" s="2" t="s">
        <v>1148</v>
      </c>
      <c r="B7" s="34"/>
      <c r="C7" s="34"/>
      <c r="D7" s="34"/>
    </row>
    <row r="8" spans="1:14">
      <c r="A8" s="2" t="s">
        <v>1149</v>
      </c>
      <c r="B8" s="34"/>
      <c r="C8" s="34"/>
      <c r="D8" s="34"/>
    </row>
    <row r="9" spans="1:14">
      <c r="A9" s="2" t="s">
        <v>1155</v>
      </c>
      <c r="B9" s="34"/>
      <c r="C9" s="34"/>
      <c r="D9" s="34"/>
    </row>
    <row r="10" spans="1:14">
      <c r="A10" s="2" t="s">
        <v>1170</v>
      </c>
      <c r="B10" s="34"/>
      <c r="C10" s="34"/>
      <c r="D10" s="34"/>
    </row>
    <row r="11" spans="1:14">
      <c r="A11" s="2" t="s">
        <v>1213</v>
      </c>
    </row>
    <row r="12" spans="1:14" customFormat="1" ht="14.5">
      <c r="A12" s="2"/>
      <c r="B12" s="2"/>
      <c r="C12" s="2"/>
      <c r="D12" s="2"/>
    </row>
    <row r="13" spans="1:14" s="1" customFormat="1" ht="15.5">
      <c r="A13" s="4" t="s">
        <v>174</v>
      </c>
      <c r="B13" s="4"/>
      <c r="C13" s="4"/>
      <c r="D13" s="4"/>
    </row>
    <row r="14" spans="1:14">
      <c r="A14" s="2" t="s">
        <v>264</v>
      </c>
      <c r="B14" s="34"/>
      <c r="C14" s="34"/>
      <c r="D14" s="34"/>
      <c r="E14" s="35"/>
      <c r="F14" s="35"/>
      <c r="G14" s="35"/>
      <c r="H14" s="35"/>
      <c r="I14" s="35"/>
      <c r="J14" s="35"/>
      <c r="K14" s="35"/>
    </row>
    <row r="15" spans="1:14">
      <c r="A15" s="2" t="s">
        <v>1157</v>
      </c>
      <c r="B15" s="34"/>
      <c r="C15" s="34"/>
      <c r="D15" s="34"/>
      <c r="E15" s="35"/>
      <c r="F15" s="35"/>
      <c r="G15" s="35"/>
      <c r="H15" s="35"/>
      <c r="I15" s="35"/>
      <c r="J15" s="35"/>
      <c r="K15" s="35"/>
    </row>
    <row r="16" spans="1:14">
      <c r="A16" s="2" t="s">
        <v>1158</v>
      </c>
    </row>
    <row r="17" spans="1:4">
      <c r="A17" s="2" t="s">
        <v>1159</v>
      </c>
    </row>
    <row r="19" spans="1:4" ht="15">
      <c r="A19" s="4" t="s">
        <v>176</v>
      </c>
      <c r="B19" s="33"/>
      <c r="C19" s="33"/>
      <c r="D19" s="33"/>
    </row>
    <row r="20" spans="1:4">
      <c r="A20" s="36" t="s">
        <v>1123</v>
      </c>
      <c r="B20" s="37"/>
      <c r="C20" s="37"/>
      <c r="D20" s="37"/>
    </row>
    <row r="21" spans="1:4">
      <c r="A21" s="36" t="s">
        <v>1193</v>
      </c>
      <c r="B21" s="37"/>
      <c r="C21" s="37"/>
      <c r="D21" s="37"/>
    </row>
    <row r="22" spans="1:4">
      <c r="A22" s="36" t="s">
        <v>1125</v>
      </c>
      <c r="B22" s="37"/>
      <c r="C22" s="37"/>
      <c r="D22" s="37"/>
    </row>
    <row r="23" spans="1:4">
      <c r="A23" s="36" t="s">
        <v>1055</v>
      </c>
      <c r="B23" s="37"/>
      <c r="C23" s="37"/>
      <c r="D23" s="37"/>
    </row>
    <row r="24" spans="1:4">
      <c r="A24" s="36" t="s">
        <v>1194</v>
      </c>
      <c r="B24" s="37"/>
      <c r="C24" s="37"/>
      <c r="D24" s="37"/>
    </row>
    <row r="25" spans="1:4">
      <c r="A25" s="36" t="s">
        <v>1195</v>
      </c>
      <c r="B25" s="37"/>
      <c r="C25" s="37"/>
      <c r="D25" s="37"/>
    </row>
    <row r="26" spans="1:4">
      <c r="A26" s="36" t="s">
        <v>1196</v>
      </c>
      <c r="B26" s="37"/>
      <c r="C26" s="37"/>
      <c r="D26" s="37"/>
    </row>
    <row r="27" spans="1:4">
      <c r="A27" s="36" t="s">
        <v>1197</v>
      </c>
      <c r="B27" s="37"/>
      <c r="C27" s="37"/>
      <c r="D27" s="37"/>
    </row>
    <row r="28" spans="1:4">
      <c r="A28" s="36" t="s">
        <v>1198</v>
      </c>
      <c r="B28" s="37"/>
      <c r="C28" s="37"/>
      <c r="D28" s="37"/>
    </row>
    <row r="29" spans="1:4">
      <c r="A29" s="36" t="s">
        <v>1199</v>
      </c>
      <c r="B29" s="37"/>
      <c r="C29" s="37"/>
      <c r="D29" s="37"/>
    </row>
    <row r="31" spans="1:4" ht="15">
      <c r="A31" s="4" t="s">
        <v>182</v>
      </c>
      <c r="B31" s="33"/>
      <c r="C31" s="33"/>
      <c r="D31" s="33"/>
    </row>
    <row r="33" spans="1:14" ht="42" customHeight="1">
      <c r="A33" s="193" t="s">
        <v>183</v>
      </c>
      <c r="B33" s="193"/>
      <c r="C33" s="193" t="s">
        <v>184</v>
      </c>
      <c r="D33" s="193"/>
      <c r="E33" s="193" t="s">
        <v>186</v>
      </c>
      <c r="F33" s="193"/>
      <c r="G33" s="195" t="s">
        <v>1496</v>
      </c>
      <c r="H33" s="193" t="s">
        <v>187</v>
      </c>
      <c r="I33" s="193"/>
      <c r="J33" s="193" t="s">
        <v>188</v>
      </c>
      <c r="K33" s="193" t="s">
        <v>189</v>
      </c>
      <c r="L33" s="193" t="s">
        <v>190</v>
      </c>
      <c r="M33" s="193"/>
      <c r="N33" s="193" t="s">
        <v>191</v>
      </c>
    </row>
    <row r="34" spans="1:14" ht="30" customHeight="1">
      <c r="A34" s="193"/>
      <c r="B34" s="193"/>
      <c r="C34" s="193" t="s">
        <v>240</v>
      </c>
      <c r="D34" s="193"/>
      <c r="E34" s="193"/>
      <c r="F34" s="193"/>
      <c r="G34" s="413"/>
      <c r="H34" s="193"/>
      <c r="I34" s="193"/>
      <c r="J34" s="193"/>
      <c r="K34" s="193"/>
      <c r="L34" s="193"/>
      <c r="M34" s="193"/>
      <c r="N34" s="193"/>
    </row>
    <row r="35" spans="1:14">
      <c r="A35" s="38" t="s">
        <v>192</v>
      </c>
      <c r="B35" s="38" t="s">
        <v>193</v>
      </c>
      <c r="C35" s="38" t="s">
        <v>194</v>
      </c>
      <c r="D35" s="38" t="s">
        <v>196</v>
      </c>
      <c r="E35" s="193" t="s">
        <v>196</v>
      </c>
      <c r="F35" s="193"/>
      <c r="G35" s="163" t="s">
        <v>196</v>
      </c>
      <c r="H35" s="193" t="s">
        <v>196</v>
      </c>
      <c r="I35" s="193"/>
      <c r="J35" s="38" t="s">
        <v>196</v>
      </c>
      <c r="K35" s="38" t="s">
        <v>196</v>
      </c>
      <c r="L35" s="193" t="s">
        <v>197</v>
      </c>
      <c r="M35" s="193"/>
      <c r="N35" s="38" t="s">
        <v>198</v>
      </c>
    </row>
    <row r="36" spans="1:14" ht="25" customHeight="1">
      <c r="A36" s="41" t="s">
        <v>1214</v>
      </c>
      <c r="B36" s="41">
        <v>1.5</v>
      </c>
      <c r="C36" s="41">
        <v>7</v>
      </c>
      <c r="D36" s="41">
        <v>0.52</v>
      </c>
      <c r="E36" s="360">
        <v>1.56</v>
      </c>
      <c r="F36" s="360"/>
      <c r="G36" s="41">
        <v>0.14000000000000001</v>
      </c>
      <c r="H36" s="361">
        <v>0.7</v>
      </c>
      <c r="I36" s="361"/>
      <c r="J36" s="41">
        <v>1.8</v>
      </c>
      <c r="K36" s="45">
        <v>11</v>
      </c>
      <c r="L36" s="360">
        <v>12.1</v>
      </c>
      <c r="M36" s="360"/>
      <c r="N36" s="150" t="s">
        <v>1461</v>
      </c>
    </row>
    <row r="37" spans="1:14" ht="25" customHeight="1">
      <c r="A37" s="39" t="s">
        <v>1214</v>
      </c>
      <c r="B37" s="39">
        <v>2.5</v>
      </c>
      <c r="C37" s="39">
        <v>7</v>
      </c>
      <c r="D37" s="39" t="s">
        <v>444</v>
      </c>
      <c r="E37" s="358" t="s">
        <v>445</v>
      </c>
      <c r="F37" s="358"/>
      <c r="G37" s="39">
        <v>0.14000000000000001</v>
      </c>
      <c r="H37" s="359">
        <v>0.7</v>
      </c>
      <c r="I37" s="359"/>
      <c r="J37" s="39">
        <v>1.8</v>
      </c>
      <c r="K37" s="46">
        <v>12.3</v>
      </c>
      <c r="L37" s="358">
        <v>7.41</v>
      </c>
      <c r="M37" s="358"/>
      <c r="N37" s="151" t="s">
        <v>1504</v>
      </c>
    </row>
    <row r="38" spans="1:14" ht="25" customHeight="1">
      <c r="A38" s="41" t="s">
        <v>1214</v>
      </c>
      <c r="B38" s="45">
        <v>4</v>
      </c>
      <c r="C38" s="41">
        <v>7</v>
      </c>
      <c r="D38" s="41" t="s">
        <v>447</v>
      </c>
      <c r="E38" s="360" t="s">
        <v>448</v>
      </c>
      <c r="F38" s="360"/>
      <c r="G38" s="41">
        <v>0.14000000000000001</v>
      </c>
      <c r="H38" s="361">
        <v>0.7</v>
      </c>
      <c r="I38" s="361"/>
      <c r="J38" s="41">
        <v>1.8</v>
      </c>
      <c r="K38" s="45">
        <v>13.3</v>
      </c>
      <c r="L38" s="360">
        <v>4.6100000000000003</v>
      </c>
      <c r="M38" s="360"/>
      <c r="N38" s="150" t="s">
        <v>1315</v>
      </c>
    </row>
    <row r="39" spans="1:14" ht="25" customHeight="1">
      <c r="A39" s="39" t="s">
        <v>1214</v>
      </c>
      <c r="B39" s="46">
        <v>6</v>
      </c>
      <c r="C39" s="39">
        <v>7</v>
      </c>
      <c r="D39" s="39" t="s">
        <v>394</v>
      </c>
      <c r="E39" s="358" t="s">
        <v>449</v>
      </c>
      <c r="F39" s="358"/>
      <c r="G39" s="39">
        <v>0.14000000000000001</v>
      </c>
      <c r="H39" s="359">
        <v>0.7</v>
      </c>
      <c r="I39" s="359"/>
      <c r="J39" s="39">
        <v>1.8</v>
      </c>
      <c r="K39" s="46">
        <v>14.5</v>
      </c>
      <c r="L39" s="358">
        <v>3.08</v>
      </c>
      <c r="M39" s="358"/>
      <c r="N39" s="151" t="s">
        <v>1180</v>
      </c>
    </row>
    <row r="40" spans="1:14" ht="25" customHeight="1">
      <c r="A40" s="41" t="s">
        <v>1214</v>
      </c>
      <c r="B40" s="41">
        <v>10</v>
      </c>
      <c r="C40" s="41">
        <v>7</v>
      </c>
      <c r="D40" s="41" t="s">
        <v>396</v>
      </c>
      <c r="E40" s="360" t="s">
        <v>450</v>
      </c>
      <c r="F40" s="360"/>
      <c r="G40" s="41">
        <v>0.14000000000000001</v>
      </c>
      <c r="H40" s="361">
        <v>0.7</v>
      </c>
      <c r="I40" s="361"/>
      <c r="J40" s="41">
        <v>1.8</v>
      </c>
      <c r="K40" s="45">
        <v>16.5</v>
      </c>
      <c r="L40" s="360">
        <v>1.83</v>
      </c>
      <c r="M40" s="360"/>
      <c r="N40" s="150" t="s">
        <v>1489</v>
      </c>
    </row>
    <row r="41" spans="1:14" ht="25" customHeight="1">
      <c r="A41" s="39" t="s">
        <v>1214</v>
      </c>
      <c r="B41" s="39">
        <v>16</v>
      </c>
      <c r="C41" s="39">
        <v>7</v>
      </c>
      <c r="D41" s="39" t="s">
        <v>398</v>
      </c>
      <c r="E41" s="358" t="s">
        <v>468</v>
      </c>
      <c r="F41" s="358"/>
      <c r="G41" s="39">
        <v>0.14000000000000001</v>
      </c>
      <c r="H41" s="359">
        <v>0.7</v>
      </c>
      <c r="I41" s="359"/>
      <c r="J41" s="39">
        <v>1.8</v>
      </c>
      <c r="K41" s="46">
        <v>18</v>
      </c>
      <c r="L41" s="358">
        <v>1.1499999999999999</v>
      </c>
      <c r="M41" s="358"/>
      <c r="N41" s="151" t="s">
        <v>1455</v>
      </c>
    </row>
    <row r="42" spans="1:14" ht="25" customHeight="1">
      <c r="A42" s="41" t="s">
        <v>1214</v>
      </c>
      <c r="B42" s="41">
        <v>25</v>
      </c>
      <c r="C42" s="41">
        <v>7</v>
      </c>
      <c r="D42" s="41" t="s">
        <v>398</v>
      </c>
      <c r="E42" s="360" t="s">
        <v>226</v>
      </c>
      <c r="F42" s="360"/>
      <c r="G42" s="41">
        <v>0.14000000000000001</v>
      </c>
      <c r="H42" s="361">
        <v>0.9</v>
      </c>
      <c r="I42" s="361"/>
      <c r="J42" s="41">
        <v>1.8</v>
      </c>
      <c r="K42" s="45">
        <v>21.3</v>
      </c>
      <c r="L42" s="360">
        <v>0.72699999999999998</v>
      </c>
      <c r="M42" s="360"/>
      <c r="N42" s="150" t="s">
        <v>1548</v>
      </c>
    </row>
    <row r="43" spans="1:14" ht="25" customHeight="1">
      <c r="A43" s="39" t="s">
        <v>1214</v>
      </c>
      <c r="B43" s="39">
        <v>35</v>
      </c>
      <c r="C43" s="39">
        <v>7</v>
      </c>
      <c r="D43" s="39" t="s">
        <v>398</v>
      </c>
      <c r="E43" s="358" t="s">
        <v>504</v>
      </c>
      <c r="F43" s="358"/>
      <c r="G43" s="39">
        <v>0.14000000000000001</v>
      </c>
      <c r="H43" s="359">
        <v>0.9</v>
      </c>
      <c r="I43" s="359"/>
      <c r="J43" s="39">
        <v>1.8</v>
      </c>
      <c r="K43" s="46">
        <v>23.3</v>
      </c>
      <c r="L43" s="358">
        <v>0.52400000000000002</v>
      </c>
      <c r="M43" s="358"/>
      <c r="N43" s="151" t="s">
        <v>1549</v>
      </c>
    </row>
    <row r="44" spans="1:14" ht="25" customHeight="1">
      <c r="A44" s="41" t="s">
        <v>1214</v>
      </c>
      <c r="B44" s="41">
        <v>50</v>
      </c>
      <c r="C44" s="41">
        <v>7</v>
      </c>
      <c r="D44" s="41" t="s">
        <v>398</v>
      </c>
      <c r="E44" s="360">
        <v>8.1999999999999993</v>
      </c>
      <c r="F44" s="360"/>
      <c r="G44" s="41">
        <v>0.14000000000000001</v>
      </c>
      <c r="H44" s="361">
        <v>1</v>
      </c>
      <c r="I44" s="361"/>
      <c r="J44" s="41">
        <v>1.8</v>
      </c>
      <c r="K44" s="45">
        <v>26</v>
      </c>
      <c r="L44" s="360">
        <v>0.38700000000000001</v>
      </c>
      <c r="M44" s="360"/>
      <c r="N44" s="150" t="s">
        <v>1550</v>
      </c>
    </row>
    <row r="45" spans="1:14" ht="25" customHeight="1">
      <c r="A45" s="39" t="s">
        <v>1214</v>
      </c>
      <c r="B45" s="39">
        <v>70</v>
      </c>
      <c r="C45" s="39">
        <v>19</v>
      </c>
      <c r="D45" s="39" t="s">
        <v>398</v>
      </c>
      <c r="E45" s="358">
        <v>10</v>
      </c>
      <c r="F45" s="358"/>
      <c r="G45" s="39">
        <v>0.14000000000000001</v>
      </c>
      <c r="H45" s="359">
        <v>1.1000000000000001</v>
      </c>
      <c r="I45" s="359"/>
      <c r="J45" s="39">
        <v>1.9</v>
      </c>
      <c r="K45" s="46">
        <v>30</v>
      </c>
      <c r="L45" s="358">
        <v>0.26800000000000002</v>
      </c>
      <c r="M45" s="358"/>
      <c r="N45" s="151" t="s">
        <v>1551</v>
      </c>
    </row>
    <row r="46" spans="1:14" ht="25" customHeight="1">
      <c r="A46" s="41" t="s">
        <v>1214</v>
      </c>
      <c r="B46" s="41">
        <v>95</v>
      </c>
      <c r="C46" s="41">
        <v>19</v>
      </c>
      <c r="D46" s="41" t="s">
        <v>398</v>
      </c>
      <c r="E46" s="360">
        <v>11.6</v>
      </c>
      <c r="F46" s="360"/>
      <c r="G46" s="41">
        <v>0.14000000000000001</v>
      </c>
      <c r="H46" s="361">
        <v>1.1000000000000001</v>
      </c>
      <c r="I46" s="361"/>
      <c r="J46" s="140">
        <v>2</v>
      </c>
      <c r="K46" s="45">
        <v>33.5</v>
      </c>
      <c r="L46" s="360">
        <v>0.193</v>
      </c>
      <c r="M46" s="360"/>
      <c r="N46" s="150" t="s">
        <v>1552</v>
      </c>
    </row>
    <row r="47" spans="1:14" ht="25" customHeight="1">
      <c r="A47" s="39" t="s">
        <v>1214</v>
      </c>
      <c r="B47" s="39">
        <v>120</v>
      </c>
      <c r="C47" s="39">
        <v>19</v>
      </c>
      <c r="D47" s="39" t="s">
        <v>398</v>
      </c>
      <c r="E47" s="358">
        <v>13</v>
      </c>
      <c r="F47" s="358"/>
      <c r="G47" s="39">
        <v>0.14000000000000001</v>
      </c>
      <c r="H47" s="359">
        <v>1.2</v>
      </c>
      <c r="I47" s="359"/>
      <c r="J47" s="39">
        <v>2.1</v>
      </c>
      <c r="K47" s="46">
        <v>37</v>
      </c>
      <c r="L47" s="358">
        <v>0.153</v>
      </c>
      <c r="M47" s="358"/>
      <c r="N47" s="151" t="s">
        <v>1553</v>
      </c>
    </row>
    <row r="48" spans="1:14" ht="25" customHeight="1">
      <c r="A48" s="41" t="s">
        <v>1214</v>
      </c>
      <c r="B48" s="41">
        <v>150</v>
      </c>
      <c r="C48" s="41">
        <v>19</v>
      </c>
      <c r="D48" s="41" t="s">
        <v>398</v>
      </c>
      <c r="E48" s="360">
        <v>14.4</v>
      </c>
      <c r="F48" s="360"/>
      <c r="G48" s="41">
        <v>0.14000000000000001</v>
      </c>
      <c r="H48" s="361">
        <v>1.4</v>
      </c>
      <c r="I48" s="361"/>
      <c r="J48" s="41">
        <v>2.2999999999999998</v>
      </c>
      <c r="K48" s="45">
        <v>40.700000000000003</v>
      </c>
      <c r="L48" s="360">
        <v>0.124</v>
      </c>
      <c r="M48" s="360"/>
      <c r="N48" s="150" t="s">
        <v>1554</v>
      </c>
    </row>
    <row r="49" spans="1:15" ht="25" customHeight="1">
      <c r="A49" s="39" t="s">
        <v>1214</v>
      </c>
      <c r="B49" s="39">
        <v>185</v>
      </c>
      <c r="C49" s="39">
        <v>37</v>
      </c>
      <c r="D49" s="39" t="s">
        <v>398</v>
      </c>
      <c r="E49" s="358">
        <v>16</v>
      </c>
      <c r="F49" s="358"/>
      <c r="G49" s="39">
        <v>0.14000000000000001</v>
      </c>
      <c r="H49" s="359">
        <v>1.6</v>
      </c>
      <c r="I49" s="359"/>
      <c r="J49" s="139">
        <v>2.4</v>
      </c>
      <c r="K49" s="46">
        <v>45</v>
      </c>
      <c r="L49" s="358">
        <v>9.9099999999999994E-2</v>
      </c>
      <c r="M49" s="358"/>
      <c r="N49" s="151" t="s">
        <v>1555</v>
      </c>
      <c r="O49" s="135" t="s">
        <v>1346</v>
      </c>
    </row>
    <row r="50" spans="1:15" ht="25" customHeight="1">
      <c r="A50" s="41"/>
      <c r="B50" s="41"/>
      <c r="C50" s="41"/>
      <c r="D50" s="41"/>
      <c r="E50" s="360"/>
      <c r="F50" s="360"/>
      <c r="G50" s="41"/>
      <c r="H50" s="361"/>
      <c r="I50" s="361"/>
      <c r="J50" s="41"/>
      <c r="K50" s="45"/>
      <c r="L50" s="360"/>
      <c r="M50" s="360"/>
      <c r="N50" s="44"/>
    </row>
    <row r="51" spans="1:15" ht="25" customHeight="1">
      <c r="A51" s="39"/>
      <c r="B51" s="39"/>
      <c r="C51" s="39"/>
      <c r="D51" s="39"/>
      <c r="E51" s="358"/>
      <c r="F51" s="358"/>
      <c r="G51" s="39"/>
      <c r="H51" s="359"/>
      <c r="I51" s="359"/>
      <c r="J51" s="39"/>
      <c r="K51" s="46"/>
      <c r="L51" s="358"/>
      <c r="M51" s="358"/>
      <c r="N51" s="43"/>
    </row>
    <row r="65" spans="1:14" ht="30" customHeight="1">
      <c r="A65" s="12"/>
      <c r="B65" s="13" t="s">
        <v>7</v>
      </c>
      <c r="C65" s="14"/>
      <c r="D65" s="14"/>
      <c r="E65" s="14"/>
      <c r="F65" s="14"/>
      <c r="G65" s="14"/>
      <c r="H65" s="14"/>
      <c r="I65" s="14"/>
      <c r="J65" s="14"/>
      <c r="K65" s="14"/>
      <c r="L65" s="14"/>
      <c r="M65" s="14"/>
      <c r="N65" s="16">
        <v>95</v>
      </c>
    </row>
  </sheetData>
  <mergeCells count="63">
    <mergeCell ref="F1:M1"/>
    <mergeCell ref="A2:N2"/>
    <mergeCell ref="C33:D33"/>
    <mergeCell ref="C34:D34"/>
    <mergeCell ref="N33:N34"/>
    <mergeCell ref="A33:B34"/>
    <mergeCell ref="E35:F35"/>
    <mergeCell ref="H35:I35"/>
    <mergeCell ref="L35:M35"/>
    <mergeCell ref="J33:J34"/>
    <mergeCell ref="K33:K34"/>
    <mergeCell ref="E33:F34"/>
    <mergeCell ref="H33:I34"/>
    <mergeCell ref="L33:M34"/>
    <mergeCell ref="G33:G34"/>
    <mergeCell ref="E36:F36"/>
    <mergeCell ref="H36:I36"/>
    <mergeCell ref="L36:M36"/>
    <mergeCell ref="E37:F37"/>
    <mergeCell ref="H37:I37"/>
    <mergeCell ref="L37:M37"/>
    <mergeCell ref="E38:F38"/>
    <mergeCell ref="H38:I38"/>
    <mergeCell ref="L38:M38"/>
    <mergeCell ref="E39:F39"/>
    <mergeCell ref="H39:I39"/>
    <mergeCell ref="L39:M39"/>
    <mergeCell ref="E40:F40"/>
    <mergeCell ref="H40:I40"/>
    <mergeCell ref="L40:M40"/>
    <mergeCell ref="E41:F41"/>
    <mergeCell ref="H41:I41"/>
    <mergeCell ref="L41:M41"/>
    <mergeCell ref="E42:F42"/>
    <mergeCell ref="H42:I42"/>
    <mergeCell ref="L42:M42"/>
    <mergeCell ref="E43:F43"/>
    <mergeCell ref="H43:I43"/>
    <mergeCell ref="L43:M43"/>
    <mergeCell ref="E44:F44"/>
    <mergeCell ref="H44:I44"/>
    <mergeCell ref="L44:M44"/>
    <mergeCell ref="E45:F45"/>
    <mergeCell ref="H45:I45"/>
    <mergeCell ref="L45:M45"/>
    <mergeCell ref="E46:F46"/>
    <mergeCell ref="H46:I46"/>
    <mergeCell ref="L46:M46"/>
    <mergeCell ref="E47:F47"/>
    <mergeCell ref="H47:I47"/>
    <mergeCell ref="L47:M47"/>
    <mergeCell ref="E48:F48"/>
    <mergeCell ref="H48:I48"/>
    <mergeCell ref="L48:M48"/>
    <mergeCell ref="E49:F49"/>
    <mergeCell ref="H49:I49"/>
    <mergeCell ref="L49:M49"/>
    <mergeCell ref="E50:F50"/>
    <mergeCell ref="H50:I50"/>
    <mergeCell ref="L50:M50"/>
    <mergeCell ref="E51:F51"/>
    <mergeCell ref="H51:I51"/>
    <mergeCell ref="L51:M51"/>
  </mergeCells>
  <hyperlinks>
    <hyperlink ref="B65" r:id="rId1" tooltip="http://www.Z43-cable.vn" xr:uid="{00000000-0004-0000-5B00-000000000000}"/>
  </hyperlinks>
  <pageMargins left="0.47222222222222199" right="0.47222222222222199" top="0.118055555555556" bottom="5.9027777777777797E-2" header="0" footer="0"/>
  <pageSetup paperSize="9" scale="65" orientation="portrait" r:id="rId2"/>
  <colBreaks count="1" manualBreakCount="1">
    <brk id="14" max="74" man="1"/>
  </colBreaks>
  <drawing r:id="rId3"/>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tabColor rgb="FFFF0000"/>
  </sheetPr>
  <dimension ref="A1:O65"/>
  <sheetViews>
    <sheetView topLeftCell="A52" zoomScale="115" zoomScaleNormal="115" zoomScaleSheetLayoutView="115" workbookViewId="0">
      <selection activeCell="Q41" sqref="Q1:Q1048576"/>
    </sheetView>
  </sheetViews>
  <sheetFormatPr defaultColWidth="9" defaultRowHeight="14"/>
  <cols>
    <col min="1" max="2" width="11.6328125" style="2" customWidth="1"/>
    <col min="3" max="4" width="8.1796875" style="2" customWidth="1"/>
    <col min="5" max="9" width="9" style="2"/>
    <col min="10" max="10" width="9.90625" style="2" customWidth="1"/>
    <col min="11" max="11" width="9" style="2"/>
    <col min="12" max="13" width="9.6328125" style="2" customWidth="1"/>
    <col min="14" max="14" width="12.08984375" style="2" customWidth="1"/>
    <col min="15" max="16384" width="9" style="2"/>
  </cols>
  <sheetData>
    <row r="1" spans="1:14" ht="50" customHeight="1">
      <c r="A1" s="17" t="s">
        <v>1220</v>
      </c>
      <c r="B1" s="17"/>
      <c r="C1" s="17"/>
      <c r="D1" s="17"/>
      <c r="F1" s="179" t="s">
        <v>1</v>
      </c>
      <c r="G1" s="179"/>
      <c r="H1" s="179"/>
      <c r="I1" s="179"/>
      <c r="J1" s="179"/>
      <c r="K1" s="179"/>
      <c r="L1" s="179"/>
      <c r="M1" s="179"/>
    </row>
    <row r="2" spans="1:14" s="1" customFormat="1" ht="45" customHeight="1">
      <c r="A2" s="364" t="s">
        <v>1221</v>
      </c>
      <c r="B2" s="364"/>
      <c r="C2" s="364"/>
      <c r="D2" s="364"/>
      <c r="E2" s="364"/>
      <c r="F2" s="364"/>
      <c r="G2" s="364"/>
      <c r="H2" s="364"/>
      <c r="I2" s="364"/>
      <c r="J2" s="364"/>
      <c r="K2" s="364"/>
      <c r="L2" s="364"/>
      <c r="M2" s="364"/>
      <c r="N2" s="364"/>
    </row>
    <row r="3" spans="1:14" s="1" customFormat="1" ht="15.5">
      <c r="A3" s="22"/>
      <c r="B3" s="22"/>
      <c r="C3" s="22"/>
      <c r="D3" s="22"/>
    </row>
    <row r="4" spans="1:14" ht="35" customHeight="1">
      <c r="A4" s="30" t="s">
        <v>1146</v>
      </c>
      <c r="B4" s="31"/>
      <c r="C4" s="31"/>
      <c r="D4" s="31"/>
      <c r="E4" s="32"/>
      <c r="F4" s="32"/>
      <c r="G4" s="32"/>
      <c r="H4" s="32"/>
      <c r="I4" s="32"/>
      <c r="J4" s="32"/>
      <c r="K4" s="32"/>
      <c r="L4" s="32"/>
      <c r="M4" s="32"/>
      <c r="N4" s="32"/>
    </row>
    <row r="5" spans="1:14">
      <c r="A5" s="22"/>
      <c r="B5" s="22"/>
      <c r="C5" s="22"/>
      <c r="D5" s="22"/>
    </row>
    <row r="6" spans="1:14" ht="15">
      <c r="A6" s="4" t="s">
        <v>1192</v>
      </c>
      <c r="B6" s="33"/>
      <c r="C6" s="33"/>
      <c r="D6" s="33"/>
    </row>
    <row r="7" spans="1:14">
      <c r="A7" s="2" t="s">
        <v>1148</v>
      </c>
      <c r="B7" s="34"/>
      <c r="C7" s="34"/>
      <c r="D7" s="34"/>
    </row>
    <row r="8" spans="1:14">
      <c r="A8" s="2" t="s">
        <v>1149</v>
      </c>
      <c r="B8" s="34"/>
      <c r="C8" s="34"/>
      <c r="D8" s="34"/>
    </row>
    <row r="9" spans="1:14">
      <c r="A9" s="2" t="s">
        <v>1155</v>
      </c>
      <c r="B9" s="34"/>
      <c r="C9" s="34"/>
      <c r="D9" s="34"/>
    </row>
    <row r="10" spans="1:14">
      <c r="A10" s="2" t="s">
        <v>1170</v>
      </c>
      <c r="B10" s="34"/>
      <c r="C10" s="34"/>
      <c r="D10" s="34"/>
    </row>
    <row r="11" spans="1:14">
      <c r="A11" s="2" t="s">
        <v>1213</v>
      </c>
    </row>
    <row r="12" spans="1:14" customFormat="1" ht="14.5">
      <c r="A12" s="2"/>
      <c r="B12" s="2"/>
      <c r="C12" s="2"/>
      <c r="D12" s="2"/>
    </row>
    <row r="13" spans="1:14" s="1" customFormat="1" ht="15.5">
      <c r="A13" s="4" t="s">
        <v>174</v>
      </c>
      <c r="B13" s="4"/>
      <c r="C13" s="4"/>
      <c r="D13" s="4"/>
    </row>
    <row r="14" spans="1:14">
      <c r="A14" s="2" t="s">
        <v>264</v>
      </c>
      <c r="B14" s="34"/>
      <c r="C14" s="34"/>
      <c r="D14" s="34"/>
      <c r="E14" s="35"/>
      <c r="F14" s="35"/>
      <c r="G14" s="35"/>
      <c r="H14" s="35"/>
      <c r="I14" s="35"/>
      <c r="J14" s="35"/>
      <c r="K14" s="35"/>
    </row>
    <row r="15" spans="1:14">
      <c r="A15" s="2" t="s">
        <v>1157</v>
      </c>
      <c r="B15" s="34"/>
      <c r="C15" s="34"/>
      <c r="D15" s="34"/>
      <c r="E15" s="35"/>
      <c r="F15" s="35"/>
      <c r="G15" s="35"/>
      <c r="H15" s="35"/>
      <c r="I15" s="35"/>
      <c r="J15" s="35"/>
      <c r="K15" s="35"/>
    </row>
    <row r="16" spans="1:14">
      <c r="A16" s="2" t="s">
        <v>1158</v>
      </c>
    </row>
    <row r="17" spans="1:4">
      <c r="A17" s="2" t="s">
        <v>1159</v>
      </c>
    </row>
    <row r="19" spans="1:4" ht="15">
      <c r="A19" s="4" t="s">
        <v>176</v>
      </c>
      <c r="B19" s="33"/>
      <c r="C19" s="33"/>
      <c r="D19" s="33"/>
    </row>
    <row r="20" spans="1:4">
      <c r="A20" s="36" t="s">
        <v>1123</v>
      </c>
      <c r="B20" s="37"/>
      <c r="C20" s="37"/>
      <c r="D20" s="37"/>
    </row>
    <row r="21" spans="1:4">
      <c r="A21" s="36" t="s">
        <v>1193</v>
      </c>
      <c r="B21" s="37"/>
      <c r="C21" s="37"/>
      <c r="D21" s="37"/>
    </row>
    <row r="22" spans="1:4">
      <c r="A22" s="36" t="s">
        <v>1125</v>
      </c>
      <c r="B22" s="37"/>
      <c r="C22" s="37"/>
      <c r="D22" s="37"/>
    </row>
    <row r="23" spans="1:4">
      <c r="A23" s="36" t="s">
        <v>1055</v>
      </c>
      <c r="B23" s="37"/>
      <c r="C23" s="37"/>
      <c r="D23" s="37"/>
    </row>
    <row r="24" spans="1:4">
      <c r="A24" s="36" t="s">
        <v>1194</v>
      </c>
      <c r="B24" s="37"/>
      <c r="C24" s="37"/>
      <c r="D24" s="37"/>
    </row>
    <row r="25" spans="1:4">
      <c r="A25" s="36" t="s">
        <v>1195</v>
      </c>
      <c r="B25" s="37"/>
      <c r="C25" s="37"/>
      <c r="D25" s="37"/>
    </row>
    <row r="26" spans="1:4">
      <c r="A26" s="36" t="s">
        <v>1196</v>
      </c>
      <c r="B26" s="37"/>
      <c r="C26" s="37"/>
      <c r="D26" s="37"/>
    </row>
    <row r="27" spans="1:4">
      <c r="A27" s="36" t="s">
        <v>1197</v>
      </c>
      <c r="B27" s="37"/>
      <c r="C27" s="37"/>
      <c r="D27" s="37"/>
    </row>
    <row r="28" spans="1:4">
      <c r="A28" s="36" t="s">
        <v>1198</v>
      </c>
      <c r="B28" s="37"/>
      <c r="C28" s="37"/>
      <c r="D28" s="37"/>
    </row>
    <row r="29" spans="1:4">
      <c r="A29" s="36" t="s">
        <v>1199</v>
      </c>
      <c r="B29" s="37"/>
      <c r="C29" s="37"/>
      <c r="D29" s="37"/>
    </row>
    <row r="31" spans="1:4" ht="15">
      <c r="A31" s="4" t="s">
        <v>182</v>
      </c>
      <c r="B31" s="33"/>
      <c r="C31" s="33"/>
      <c r="D31" s="33"/>
    </row>
    <row r="33" spans="1:14" ht="42" customHeight="1">
      <c r="A33" s="193" t="s">
        <v>183</v>
      </c>
      <c r="B33" s="193"/>
      <c r="C33" s="193" t="s">
        <v>184</v>
      </c>
      <c r="D33" s="193"/>
      <c r="E33" s="193" t="s">
        <v>186</v>
      </c>
      <c r="F33" s="193"/>
      <c r="G33" s="195" t="s">
        <v>1496</v>
      </c>
      <c r="H33" s="193" t="s">
        <v>187</v>
      </c>
      <c r="I33" s="193"/>
      <c r="J33" s="193" t="s">
        <v>188</v>
      </c>
      <c r="K33" s="193" t="s">
        <v>189</v>
      </c>
      <c r="L33" s="193" t="s">
        <v>190</v>
      </c>
      <c r="M33" s="193"/>
      <c r="N33" s="193" t="s">
        <v>191</v>
      </c>
    </row>
    <row r="34" spans="1:14" ht="30" customHeight="1">
      <c r="A34" s="193"/>
      <c r="B34" s="193"/>
      <c r="C34" s="193" t="s">
        <v>240</v>
      </c>
      <c r="D34" s="193"/>
      <c r="E34" s="193"/>
      <c r="F34" s="193"/>
      <c r="G34" s="413"/>
      <c r="H34" s="193"/>
      <c r="I34" s="193"/>
      <c r="J34" s="193"/>
      <c r="K34" s="193"/>
      <c r="L34" s="193"/>
      <c r="M34" s="193"/>
      <c r="N34" s="193"/>
    </row>
    <row r="35" spans="1:14">
      <c r="A35" s="38" t="s">
        <v>192</v>
      </c>
      <c r="B35" s="38" t="s">
        <v>193</v>
      </c>
      <c r="C35" s="38" t="s">
        <v>194</v>
      </c>
      <c r="D35" s="38" t="s">
        <v>196</v>
      </c>
      <c r="E35" s="193" t="s">
        <v>196</v>
      </c>
      <c r="F35" s="193"/>
      <c r="G35" s="163" t="s">
        <v>196</v>
      </c>
      <c r="H35" s="193" t="s">
        <v>196</v>
      </c>
      <c r="I35" s="193"/>
      <c r="J35" s="38" t="s">
        <v>196</v>
      </c>
      <c r="K35" s="38" t="s">
        <v>196</v>
      </c>
      <c r="L35" s="193" t="s">
        <v>197</v>
      </c>
      <c r="M35" s="193"/>
      <c r="N35" s="38" t="s">
        <v>198</v>
      </c>
    </row>
    <row r="36" spans="1:14" ht="25" customHeight="1">
      <c r="A36" s="41" t="s">
        <v>1222</v>
      </c>
      <c r="B36" s="41">
        <v>1.5</v>
      </c>
      <c r="C36" s="41">
        <v>7</v>
      </c>
      <c r="D36" s="41">
        <v>0.52</v>
      </c>
      <c r="E36" s="360">
        <v>1.56</v>
      </c>
      <c r="F36" s="360"/>
      <c r="G36" s="41">
        <v>0.14000000000000001</v>
      </c>
      <c r="H36" s="361">
        <v>0.7</v>
      </c>
      <c r="I36" s="361"/>
      <c r="J36" s="41">
        <v>1.8</v>
      </c>
      <c r="K36" s="45">
        <v>12.1</v>
      </c>
      <c r="L36" s="360">
        <v>12.1</v>
      </c>
      <c r="M36" s="360"/>
      <c r="N36" s="150" t="s">
        <v>1318</v>
      </c>
    </row>
    <row r="37" spans="1:14" ht="25" customHeight="1">
      <c r="A37" s="39" t="s">
        <v>1222</v>
      </c>
      <c r="B37" s="39">
        <v>2.5</v>
      </c>
      <c r="C37" s="39">
        <v>7</v>
      </c>
      <c r="D37" s="39" t="s">
        <v>444</v>
      </c>
      <c r="E37" s="358" t="s">
        <v>445</v>
      </c>
      <c r="F37" s="358"/>
      <c r="G37" s="39">
        <v>0.14000000000000001</v>
      </c>
      <c r="H37" s="359">
        <v>0.7</v>
      </c>
      <c r="I37" s="359"/>
      <c r="J37" s="39">
        <v>1.8</v>
      </c>
      <c r="K37" s="46">
        <v>13</v>
      </c>
      <c r="L37" s="358">
        <v>7.41</v>
      </c>
      <c r="M37" s="358"/>
      <c r="N37" s="151" t="s">
        <v>1537</v>
      </c>
    </row>
    <row r="38" spans="1:14" ht="25" customHeight="1">
      <c r="A38" s="41" t="s">
        <v>1222</v>
      </c>
      <c r="B38" s="45">
        <v>4</v>
      </c>
      <c r="C38" s="41">
        <v>7</v>
      </c>
      <c r="D38" s="41" t="s">
        <v>447</v>
      </c>
      <c r="E38" s="360" t="s">
        <v>448</v>
      </c>
      <c r="F38" s="360"/>
      <c r="G38" s="41">
        <v>0.14000000000000001</v>
      </c>
      <c r="H38" s="361">
        <v>0.7</v>
      </c>
      <c r="I38" s="361"/>
      <c r="J38" s="41">
        <v>1.8</v>
      </c>
      <c r="K38" s="45">
        <v>14.2</v>
      </c>
      <c r="L38" s="360">
        <v>4.6100000000000003</v>
      </c>
      <c r="M38" s="360"/>
      <c r="N38" s="150" t="s">
        <v>629</v>
      </c>
    </row>
    <row r="39" spans="1:14" ht="25" customHeight="1">
      <c r="A39" s="39" t="s">
        <v>1222</v>
      </c>
      <c r="B39" s="46">
        <v>6</v>
      </c>
      <c r="C39" s="39">
        <v>7</v>
      </c>
      <c r="D39" s="39" t="s">
        <v>394</v>
      </c>
      <c r="E39" s="358" t="s">
        <v>449</v>
      </c>
      <c r="F39" s="358"/>
      <c r="G39" s="39">
        <v>0.14000000000000001</v>
      </c>
      <c r="H39" s="359">
        <v>0.7</v>
      </c>
      <c r="I39" s="359"/>
      <c r="J39" s="39">
        <v>1.8</v>
      </c>
      <c r="K39" s="46">
        <v>15.3</v>
      </c>
      <c r="L39" s="358">
        <v>3.08</v>
      </c>
      <c r="M39" s="358"/>
      <c r="N39" s="151" t="s">
        <v>526</v>
      </c>
    </row>
    <row r="40" spans="1:14" ht="25" customHeight="1">
      <c r="A40" s="41" t="s">
        <v>1222</v>
      </c>
      <c r="B40" s="41">
        <v>10</v>
      </c>
      <c r="C40" s="41">
        <v>7</v>
      </c>
      <c r="D40" s="41" t="s">
        <v>396</v>
      </c>
      <c r="E40" s="360" t="s">
        <v>450</v>
      </c>
      <c r="F40" s="360"/>
      <c r="G40" s="41">
        <v>0.14000000000000001</v>
      </c>
      <c r="H40" s="361">
        <v>0.7</v>
      </c>
      <c r="I40" s="361"/>
      <c r="J40" s="41">
        <v>1.8</v>
      </c>
      <c r="K40" s="45">
        <v>17.3</v>
      </c>
      <c r="L40" s="360">
        <v>1.83</v>
      </c>
      <c r="M40" s="360"/>
      <c r="N40" s="150" t="s">
        <v>1579</v>
      </c>
    </row>
    <row r="41" spans="1:14" ht="25" customHeight="1">
      <c r="A41" s="39" t="s">
        <v>1222</v>
      </c>
      <c r="B41" s="39">
        <v>16</v>
      </c>
      <c r="C41" s="39">
        <v>7</v>
      </c>
      <c r="D41" s="39" t="s">
        <v>398</v>
      </c>
      <c r="E41" s="358" t="s">
        <v>468</v>
      </c>
      <c r="F41" s="358"/>
      <c r="G41" s="39">
        <v>0.14000000000000001</v>
      </c>
      <c r="H41" s="359">
        <v>0.7</v>
      </c>
      <c r="I41" s="359"/>
      <c r="J41" s="39">
        <v>1.8</v>
      </c>
      <c r="K41" s="46">
        <v>18.8</v>
      </c>
      <c r="L41" s="358">
        <v>1.1499999999999999</v>
      </c>
      <c r="M41" s="358"/>
      <c r="N41" s="151" t="s">
        <v>1580</v>
      </c>
    </row>
    <row r="42" spans="1:14" ht="25" customHeight="1">
      <c r="A42" s="41" t="s">
        <v>1222</v>
      </c>
      <c r="B42" s="41">
        <v>25</v>
      </c>
      <c r="C42" s="41">
        <v>7</v>
      </c>
      <c r="D42" s="41" t="s">
        <v>398</v>
      </c>
      <c r="E42" s="360" t="s">
        <v>226</v>
      </c>
      <c r="F42" s="360"/>
      <c r="G42" s="41">
        <v>0.14000000000000001</v>
      </c>
      <c r="H42" s="361">
        <v>0.9</v>
      </c>
      <c r="I42" s="361"/>
      <c r="J42" s="41">
        <v>1.8</v>
      </c>
      <c r="K42" s="45">
        <v>22.6</v>
      </c>
      <c r="L42" s="360">
        <v>0.72699999999999998</v>
      </c>
      <c r="M42" s="360"/>
      <c r="N42" s="150" t="s">
        <v>1167</v>
      </c>
    </row>
    <row r="43" spans="1:14" ht="25" customHeight="1">
      <c r="A43" s="39" t="s">
        <v>1222</v>
      </c>
      <c r="B43" s="39">
        <v>35</v>
      </c>
      <c r="C43" s="39">
        <v>7</v>
      </c>
      <c r="D43" s="39" t="s">
        <v>398</v>
      </c>
      <c r="E43" s="358" t="s">
        <v>504</v>
      </c>
      <c r="F43" s="358"/>
      <c r="G43" s="39">
        <v>0.14000000000000001</v>
      </c>
      <c r="H43" s="359">
        <v>0.9</v>
      </c>
      <c r="I43" s="359"/>
      <c r="J43" s="39">
        <v>1.8</v>
      </c>
      <c r="K43" s="46">
        <v>24.8</v>
      </c>
      <c r="L43" s="358">
        <v>0.52400000000000002</v>
      </c>
      <c r="M43" s="358"/>
      <c r="N43" s="151" t="s">
        <v>1581</v>
      </c>
    </row>
    <row r="44" spans="1:14" ht="25" customHeight="1">
      <c r="A44" s="41" t="s">
        <v>1222</v>
      </c>
      <c r="B44" s="41">
        <v>50</v>
      </c>
      <c r="C44" s="41">
        <v>7</v>
      </c>
      <c r="D44" s="41" t="s">
        <v>398</v>
      </c>
      <c r="E44" s="360">
        <v>8.1999999999999993</v>
      </c>
      <c r="F44" s="360"/>
      <c r="G44" s="41">
        <v>0.14000000000000001</v>
      </c>
      <c r="H44" s="361">
        <v>1</v>
      </c>
      <c r="I44" s="361"/>
      <c r="J44" s="41">
        <v>1.8</v>
      </c>
      <c r="K44" s="45">
        <v>27.8</v>
      </c>
      <c r="L44" s="360">
        <v>0.38700000000000001</v>
      </c>
      <c r="M44" s="360"/>
      <c r="N44" s="150" t="s">
        <v>1582</v>
      </c>
    </row>
    <row r="45" spans="1:14" ht="25" customHeight="1">
      <c r="A45" s="39" t="s">
        <v>1222</v>
      </c>
      <c r="B45" s="39">
        <v>70</v>
      </c>
      <c r="C45" s="39">
        <v>19</v>
      </c>
      <c r="D45" s="39" t="s">
        <v>398</v>
      </c>
      <c r="E45" s="358">
        <v>10</v>
      </c>
      <c r="F45" s="358"/>
      <c r="G45" s="39">
        <v>0.14000000000000001</v>
      </c>
      <c r="H45" s="359">
        <v>1.1000000000000001</v>
      </c>
      <c r="I45" s="359"/>
      <c r="J45" s="139">
        <v>2</v>
      </c>
      <c r="K45" s="46">
        <v>32.299999999999997</v>
      </c>
      <c r="L45" s="358">
        <v>0.26800000000000002</v>
      </c>
      <c r="M45" s="358"/>
      <c r="N45" s="151" t="s">
        <v>1547</v>
      </c>
    </row>
    <row r="46" spans="1:14" ht="25" customHeight="1">
      <c r="A46" s="41" t="s">
        <v>1222</v>
      </c>
      <c r="B46" s="41">
        <v>95</v>
      </c>
      <c r="C46" s="41">
        <v>19</v>
      </c>
      <c r="D46" s="41" t="s">
        <v>398</v>
      </c>
      <c r="E46" s="360">
        <v>11.6</v>
      </c>
      <c r="F46" s="360"/>
      <c r="G46" s="41">
        <v>0.14000000000000001</v>
      </c>
      <c r="H46" s="361">
        <v>1.1000000000000001</v>
      </c>
      <c r="I46" s="361"/>
      <c r="J46" s="41">
        <v>2.2000000000000002</v>
      </c>
      <c r="K46" s="45">
        <v>36</v>
      </c>
      <c r="L46" s="360">
        <v>0.193</v>
      </c>
      <c r="M46" s="360"/>
      <c r="N46" s="150" t="s">
        <v>1583</v>
      </c>
    </row>
    <row r="47" spans="1:14" ht="25" customHeight="1">
      <c r="A47" s="39" t="s">
        <v>1222</v>
      </c>
      <c r="B47" s="39">
        <v>120</v>
      </c>
      <c r="C47" s="39">
        <v>19</v>
      </c>
      <c r="D47" s="39" t="s">
        <v>398</v>
      </c>
      <c r="E47" s="358">
        <v>13</v>
      </c>
      <c r="F47" s="358"/>
      <c r="G47" s="39">
        <v>0.14000000000000001</v>
      </c>
      <c r="H47" s="359">
        <v>1.2</v>
      </c>
      <c r="I47" s="359"/>
      <c r="J47" s="39">
        <v>2.2000000000000002</v>
      </c>
      <c r="K47" s="46">
        <v>40</v>
      </c>
      <c r="L47" s="358">
        <v>0.153</v>
      </c>
      <c r="M47" s="358"/>
      <c r="N47" s="151" t="s">
        <v>1584</v>
      </c>
    </row>
    <row r="48" spans="1:14" ht="25" customHeight="1">
      <c r="A48" s="41" t="s">
        <v>1222</v>
      </c>
      <c r="B48" s="41">
        <v>150</v>
      </c>
      <c r="C48" s="41">
        <v>19</v>
      </c>
      <c r="D48" s="41" t="s">
        <v>398</v>
      </c>
      <c r="E48" s="360">
        <v>14.4</v>
      </c>
      <c r="F48" s="360"/>
      <c r="G48" s="41">
        <v>0.14000000000000001</v>
      </c>
      <c r="H48" s="361">
        <v>1.4</v>
      </c>
      <c r="I48" s="361"/>
      <c r="J48" s="41">
        <v>2.4</v>
      </c>
      <c r="K48" s="45">
        <v>44</v>
      </c>
      <c r="L48" s="360">
        <v>0.124</v>
      </c>
      <c r="M48" s="360"/>
      <c r="N48" s="150" t="s">
        <v>1585</v>
      </c>
    </row>
    <row r="49" spans="1:15" ht="25" customHeight="1">
      <c r="A49" s="39" t="s">
        <v>1222</v>
      </c>
      <c r="B49" s="39">
        <v>185</v>
      </c>
      <c r="C49" s="39">
        <v>37</v>
      </c>
      <c r="D49" s="39" t="s">
        <v>398</v>
      </c>
      <c r="E49" s="358">
        <v>16</v>
      </c>
      <c r="F49" s="358"/>
      <c r="G49" s="39">
        <v>0.14000000000000001</v>
      </c>
      <c r="H49" s="359">
        <v>1.6</v>
      </c>
      <c r="I49" s="359"/>
      <c r="J49" s="39">
        <v>2.6</v>
      </c>
      <c r="K49" s="46">
        <v>48.7</v>
      </c>
      <c r="L49" s="358">
        <v>9.9099999999999994E-2</v>
      </c>
      <c r="M49" s="358"/>
      <c r="N49" s="151" t="s">
        <v>1565</v>
      </c>
    </row>
    <row r="50" spans="1:15" ht="25" customHeight="1">
      <c r="A50" s="41" t="s">
        <v>1222</v>
      </c>
      <c r="B50" s="41">
        <v>240</v>
      </c>
      <c r="C50" s="41">
        <v>37</v>
      </c>
      <c r="D50" s="41" t="s">
        <v>398</v>
      </c>
      <c r="E50" s="360">
        <v>18.399999999999999</v>
      </c>
      <c r="F50" s="360"/>
      <c r="G50" s="41">
        <v>0.14000000000000001</v>
      </c>
      <c r="H50" s="361">
        <v>1.7</v>
      </c>
      <c r="I50" s="361"/>
      <c r="J50" s="41">
        <v>2.8</v>
      </c>
      <c r="K50" s="45">
        <v>54.5</v>
      </c>
      <c r="L50" s="360">
        <v>7.5399999999999995E-2</v>
      </c>
      <c r="M50" s="360"/>
      <c r="N50" s="150" t="s">
        <v>1586</v>
      </c>
    </row>
    <row r="51" spans="1:15" ht="25" customHeight="1">
      <c r="A51" s="39" t="s">
        <v>1222</v>
      </c>
      <c r="B51" s="39">
        <v>300</v>
      </c>
      <c r="C51" s="39">
        <v>37</v>
      </c>
      <c r="D51" s="39" t="s">
        <v>398</v>
      </c>
      <c r="E51" s="358">
        <v>20.6</v>
      </c>
      <c r="F51" s="358"/>
      <c r="G51" s="39">
        <v>0.14000000000000001</v>
      </c>
      <c r="H51" s="359">
        <v>1.8</v>
      </c>
      <c r="I51" s="359"/>
      <c r="J51" s="39">
        <v>2.9</v>
      </c>
      <c r="K51" s="46">
        <v>59.7</v>
      </c>
      <c r="L51" s="358">
        <v>6.0100000000000001E-2</v>
      </c>
      <c r="M51" s="358"/>
      <c r="N51" s="151" t="s">
        <v>1587</v>
      </c>
      <c r="O51" s="135" t="s">
        <v>1346</v>
      </c>
    </row>
    <row r="65" spans="1:14" ht="30" customHeight="1">
      <c r="A65" s="12"/>
      <c r="B65" s="13" t="s">
        <v>7</v>
      </c>
      <c r="C65" s="14"/>
      <c r="D65" s="14"/>
      <c r="E65" s="14"/>
      <c r="F65" s="14"/>
      <c r="G65" s="14"/>
      <c r="H65" s="14"/>
      <c r="I65" s="14"/>
      <c r="J65" s="14"/>
      <c r="K65" s="14"/>
      <c r="L65" s="14"/>
      <c r="M65" s="14"/>
      <c r="N65" s="16">
        <v>96</v>
      </c>
    </row>
  </sheetData>
  <mergeCells count="63">
    <mergeCell ref="F1:M1"/>
    <mergeCell ref="A2:N2"/>
    <mergeCell ref="C33:D33"/>
    <mergeCell ref="C34:D34"/>
    <mergeCell ref="N33:N34"/>
    <mergeCell ref="A33:B34"/>
    <mergeCell ref="E35:F35"/>
    <mergeCell ref="H35:I35"/>
    <mergeCell ref="L35:M35"/>
    <mergeCell ref="J33:J34"/>
    <mergeCell ref="K33:K34"/>
    <mergeCell ref="E33:F34"/>
    <mergeCell ref="H33:I34"/>
    <mergeCell ref="L33:M34"/>
    <mergeCell ref="G33:G34"/>
    <mergeCell ref="E36:F36"/>
    <mergeCell ref="H36:I36"/>
    <mergeCell ref="L36:M36"/>
    <mergeCell ref="E37:F37"/>
    <mergeCell ref="H37:I37"/>
    <mergeCell ref="L37:M37"/>
    <mergeCell ref="E38:F38"/>
    <mergeCell ref="H38:I38"/>
    <mergeCell ref="L38:M38"/>
    <mergeCell ref="E39:F39"/>
    <mergeCell ref="H39:I39"/>
    <mergeCell ref="L39:M39"/>
    <mergeCell ref="E40:F40"/>
    <mergeCell ref="H40:I40"/>
    <mergeCell ref="L40:M40"/>
    <mergeCell ref="E41:F41"/>
    <mergeCell ref="H41:I41"/>
    <mergeCell ref="L41:M41"/>
    <mergeCell ref="E42:F42"/>
    <mergeCell ref="H42:I42"/>
    <mergeCell ref="L42:M42"/>
    <mergeCell ref="E43:F43"/>
    <mergeCell ref="H43:I43"/>
    <mergeCell ref="L43:M43"/>
    <mergeCell ref="E44:F44"/>
    <mergeCell ref="H44:I44"/>
    <mergeCell ref="L44:M44"/>
    <mergeCell ref="E45:F45"/>
    <mergeCell ref="H45:I45"/>
    <mergeCell ref="L45:M45"/>
    <mergeCell ref="E46:F46"/>
    <mergeCell ref="H46:I46"/>
    <mergeCell ref="L46:M46"/>
    <mergeCell ref="E47:F47"/>
    <mergeCell ref="H47:I47"/>
    <mergeCell ref="L47:M47"/>
    <mergeCell ref="E48:F48"/>
    <mergeCell ref="H48:I48"/>
    <mergeCell ref="L48:M48"/>
    <mergeCell ref="E49:F49"/>
    <mergeCell ref="H49:I49"/>
    <mergeCell ref="L49:M49"/>
    <mergeCell ref="E50:F50"/>
    <mergeCell ref="H50:I50"/>
    <mergeCell ref="L50:M50"/>
    <mergeCell ref="E51:F51"/>
    <mergeCell ref="H51:I51"/>
    <mergeCell ref="L51:M51"/>
  </mergeCells>
  <hyperlinks>
    <hyperlink ref="B65" r:id="rId1" tooltip="http://www.Z43-cable.vn" xr:uid="{00000000-0004-0000-5C00-000000000000}"/>
  </hyperlinks>
  <pageMargins left="0.47222222222222199" right="0.47222222222222199" top="0.118055555555556" bottom="5.9027777777777797E-2" header="0" footer="0"/>
  <pageSetup paperSize="9" scale="65" orientation="portrait" r:id="rId2"/>
  <colBreaks count="1" manualBreakCount="1">
    <brk id="14" max="79" man="1"/>
  </colBreaks>
  <drawing r:id="rId3"/>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tabColor rgb="FFFF0000"/>
  </sheetPr>
  <dimension ref="A1:O65"/>
  <sheetViews>
    <sheetView topLeftCell="A41" zoomScale="115" zoomScaleNormal="115" zoomScaleSheetLayoutView="115" workbookViewId="0">
      <selection activeCell="J50" sqref="J50"/>
    </sheetView>
  </sheetViews>
  <sheetFormatPr defaultColWidth="9" defaultRowHeight="14"/>
  <cols>
    <col min="1" max="2" width="11.6328125" style="2" customWidth="1"/>
    <col min="3" max="4" width="8.1796875" style="2" customWidth="1"/>
    <col min="5" max="9" width="9" style="2"/>
    <col min="10" max="10" width="9.90625" style="2" customWidth="1"/>
    <col min="11" max="11" width="9" style="2"/>
    <col min="12" max="13" width="9.6328125" style="2" customWidth="1"/>
    <col min="14" max="14" width="12.08984375" style="2" customWidth="1"/>
    <col min="15" max="16384" width="9" style="2"/>
  </cols>
  <sheetData>
    <row r="1" spans="1:14" ht="50" customHeight="1">
      <c r="A1" s="17" t="s">
        <v>1623</v>
      </c>
      <c r="B1" s="17"/>
      <c r="C1" s="17"/>
      <c r="D1" s="17"/>
      <c r="F1" s="179" t="s">
        <v>1</v>
      </c>
      <c r="G1" s="179"/>
      <c r="H1" s="179"/>
      <c r="I1" s="179"/>
      <c r="J1" s="179"/>
      <c r="K1" s="179"/>
      <c r="L1" s="179"/>
      <c r="M1" s="179"/>
    </row>
    <row r="2" spans="1:14" s="1" customFormat="1" ht="45" customHeight="1">
      <c r="A2" s="364" t="s">
        <v>1223</v>
      </c>
      <c r="B2" s="364"/>
      <c r="C2" s="364"/>
      <c r="D2" s="364"/>
      <c r="E2" s="364"/>
      <c r="F2" s="364"/>
      <c r="G2" s="364"/>
      <c r="H2" s="364"/>
      <c r="I2" s="364"/>
      <c r="J2" s="364"/>
      <c r="K2" s="364"/>
      <c r="L2" s="364"/>
      <c r="M2" s="364"/>
      <c r="N2" s="364"/>
    </row>
    <row r="3" spans="1:14" s="1" customFormat="1" ht="15.5">
      <c r="A3" s="22"/>
      <c r="B3" s="22"/>
      <c r="C3" s="22"/>
      <c r="D3" s="22"/>
    </row>
    <row r="4" spans="1:14" ht="35" customHeight="1">
      <c r="A4" s="30" t="s">
        <v>1146</v>
      </c>
      <c r="B4" s="31"/>
      <c r="C4" s="31"/>
      <c r="D4" s="31"/>
      <c r="E4" s="32"/>
      <c r="F4" s="32"/>
      <c r="G4" s="32"/>
      <c r="H4" s="32"/>
      <c r="I4" s="32"/>
      <c r="J4" s="32"/>
      <c r="K4" s="32"/>
      <c r="L4" s="32"/>
      <c r="M4" s="32"/>
      <c r="N4" s="32"/>
    </row>
    <row r="5" spans="1:14">
      <c r="A5" s="22"/>
      <c r="B5" s="22"/>
      <c r="C5" s="22"/>
      <c r="D5" s="22"/>
    </row>
    <row r="6" spans="1:14" ht="15">
      <c r="A6" s="4" t="s">
        <v>1192</v>
      </c>
      <c r="B6" s="33"/>
      <c r="C6" s="33"/>
      <c r="D6" s="33"/>
    </row>
    <row r="7" spans="1:14">
      <c r="A7" s="2" t="s">
        <v>1148</v>
      </c>
      <c r="B7" s="34"/>
      <c r="C7" s="34"/>
      <c r="D7" s="34"/>
    </row>
    <row r="8" spans="1:14">
      <c r="A8" s="2" t="s">
        <v>1149</v>
      </c>
      <c r="B8" s="34"/>
      <c r="C8" s="34"/>
      <c r="D8" s="34"/>
    </row>
    <row r="9" spans="1:14">
      <c r="A9" s="2" t="s">
        <v>1155</v>
      </c>
      <c r="B9" s="34"/>
      <c r="C9" s="34"/>
      <c r="D9" s="34"/>
    </row>
    <row r="10" spans="1:14">
      <c r="A10" s="2" t="s">
        <v>1170</v>
      </c>
      <c r="B10" s="34"/>
      <c r="C10" s="34"/>
      <c r="D10" s="34"/>
    </row>
    <row r="11" spans="1:14">
      <c r="A11" s="2" t="s">
        <v>1213</v>
      </c>
    </row>
    <row r="12" spans="1:14" customFormat="1" ht="14.5">
      <c r="A12" s="2"/>
      <c r="B12" s="2"/>
      <c r="C12" s="2"/>
      <c r="D12" s="2"/>
    </row>
    <row r="13" spans="1:14" s="1" customFormat="1" ht="15.5">
      <c r="A13" s="4" t="s">
        <v>174</v>
      </c>
      <c r="B13" s="4"/>
      <c r="C13" s="4"/>
      <c r="D13" s="4"/>
    </row>
    <row r="14" spans="1:14">
      <c r="A14" s="2" t="s">
        <v>264</v>
      </c>
      <c r="B14" s="34"/>
      <c r="C14" s="34"/>
      <c r="D14" s="34"/>
      <c r="E14" s="35"/>
      <c r="F14" s="35"/>
      <c r="G14" s="35"/>
      <c r="H14" s="35"/>
      <c r="I14" s="35"/>
      <c r="J14" s="35"/>
      <c r="K14" s="35"/>
    </row>
    <row r="15" spans="1:14">
      <c r="A15" s="2" t="s">
        <v>1157</v>
      </c>
      <c r="B15" s="34"/>
      <c r="C15" s="34"/>
      <c r="D15" s="34"/>
      <c r="E15" s="35"/>
      <c r="F15" s="35"/>
      <c r="G15" s="35"/>
      <c r="H15" s="35"/>
      <c r="I15" s="35"/>
      <c r="J15" s="35"/>
      <c r="K15" s="35"/>
    </row>
    <row r="16" spans="1:14">
      <c r="A16" s="2" t="s">
        <v>1158</v>
      </c>
    </row>
    <row r="17" spans="1:4">
      <c r="A17" s="2" t="s">
        <v>1159</v>
      </c>
    </row>
    <row r="19" spans="1:4" ht="15">
      <c r="A19" s="4" t="s">
        <v>176</v>
      </c>
      <c r="B19" s="33"/>
      <c r="C19" s="33"/>
      <c r="D19" s="33"/>
    </row>
    <row r="20" spans="1:4">
      <c r="A20" s="36" t="s">
        <v>1123</v>
      </c>
      <c r="B20" s="37"/>
      <c r="C20" s="37"/>
      <c r="D20" s="37"/>
    </row>
    <row r="21" spans="1:4">
      <c r="A21" s="36" t="s">
        <v>1193</v>
      </c>
      <c r="B21" s="37"/>
      <c r="C21" s="37"/>
      <c r="D21" s="37"/>
    </row>
    <row r="22" spans="1:4">
      <c r="A22" s="36" t="s">
        <v>1125</v>
      </c>
      <c r="B22" s="37"/>
      <c r="C22" s="37"/>
      <c r="D22" s="37"/>
    </row>
    <row r="23" spans="1:4">
      <c r="A23" s="36" t="s">
        <v>1055</v>
      </c>
      <c r="B23" s="37"/>
      <c r="C23" s="37"/>
      <c r="D23" s="37"/>
    </row>
    <row r="24" spans="1:4">
      <c r="A24" s="36" t="s">
        <v>1194</v>
      </c>
      <c r="B24" s="37"/>
      <c r="C24" s="37"/>
      <c r="D24" s="37"/>
    </row>
    <row r="25" spans="1:4">
      <c r="A25" s="36" t="s">
        <v>1195</v>
      </c>
      <c r="B25" s="37"/>
      <c r="C25" s="37"/>
      <c r="D25" s="37"/>
    </row>
    <row r="26" spans="1:4">
      <c r="A26" s="36" t="s">
        <v>1196</v>
      </c>
      <c r="B26" s="37"/>
      <c r="C26" s="37"/>
      <c r="D26" s="37"/>
    </row>
    <row r="27" spans="1:4">
      <c r="A27" s="36" t="s">
        <v>1197</v>
      </c>
      <c r="B27" s="37"/>
      <c r="C27" s="37"/>
      <c r="D27" s="37"/>
    </row>
    <row r="28" spans="1:4">
      <c r="A28" s="36" t="s">
        <v>1198</v>
      </c>
      <c r="B28" s="37"/>
      <c r="C28" s="37"/>
      <c r="D28" s="37"/>
    </row>
    <row r="29" spans="1:4">
      <c r="A29" s="36" t="s">
        <v>1199</v>
      </c>
      <c r="B29" s="37"/>
      <c r="C29" s="37"/>
      <c r="D29" s="37"/>
    </row>
    <row r="31" spans="1:4" ht="15">
      <c r="A31" s="4" t="s">
        <v>182</v>
      </c>
      <c r="B31" s="33"/>
      <c r="C31" s="33"/>
      <c r="D31" s="33"/>
    </row>
    <row r="33" spans="1:14" ht="42" customHeight="1">
      <c r="A33" s="193" t="s">
        <v>183</v>
      </c>
      <c r="B33" s="193"/>
      <c r="C33" s="193" t="s">
        <v>184</v>
      </c>
      <c r="D33" s="193"/>
      <c r="E33" s="193" t="s">
        <v>186</v>
      </c>
      <c r="F33" s="193"/>
      <c r="G33" s="195" t="s">
        <v>1496</v>
      </c>
      <c r="H33" s="193" t="s">
        <v>187</v>
      </c>
      <c r="I33" s="193"/>
      <c r="J33" s="193" t="s">
        <v>188</v>
      </c>
      <c r="K33" s="193" t="s">
        <v>189</v>
      </c>
      <c r="L33" s="193" t="s">
        <v>190</v>
      </c>
      <c r="M33" s="193"/>
      <c r="N33" s="193" t="s">
        <v>191</v>
      </c>
    </row>
    <row r="34" spans="1:14" ht="30" customHeight="1">
      <c r="A34" s="193"/>
      <c r="B34" s="193"/>
      <c r="C34" s="193" t="s">
        <v>240</v>
      </c>
      <c r="D34" s="193"/>
      <c r="E34" s="193"/>
      <c r="F34" s="193"/>
      <c r="G34" s="413"/>
      <c r="H34" s="193"/>
      <c r="I34" s="193"/>
      <c r="J34" s="193"/>
      <c r="K34" s="193"/>
      <c r="L34" s="193"/>
      <c r="M34" s="193"/>
      <c r="N34" s="193"/>
    </row>
    <row r="35" spans="1:14">
      <c r="A35" s="38" t="s">
        <v>192</v>
      </c>
      <c r="B35" s="38" t="s">
        <v>193</v>
      </c>
      <c r="C35" s="38" t="s">
        <v>194</v>
      </c>
      <c r="D35" s="38" t="s">
        <v>196</v>
      </c>
      <c r="E35" s="193" t="s">
        <v>196</v>
      </c>
      <c r="F35" s="193"/>
      <c r="G35" s="163" t="s">
        <v>196</v>
      </c>
      <c r="H35" s="193" t="s">
        <v>196</v>
      </c>
      <c r="I35" s="193"/>
      <c r="J35" s="38" t="s">
        <v>196</v>
      </c>
      <c r="K35" s="38" t="s">
        <v>196</v>
      </c>
      <c r="L35" s="193" t="s">
        <v>197</v>
      </c>
      <c r="M35" s="193"/>
      <c r="N35" s="38" t="s">
        <v>198</v>
      </c>
    </row>
    <row r="36" spans="1:14" ht="25" customHeight="1">
      <c r="A36" s="41" t="s">
        <v>1224</v>
      </c>
      <c r="B36" s="41">
        <v>1.5</v>
      </c>
      <c r="C36" s="41">
        <v>7</v>
      </c>
      <c r="D36" s="41">
        <v>0.52</v>
      </c>
      <c r="E36" s="360">
        <v>1.56</v>
      </c>
      <c r="F36" s="360"/>
      <c r="G36" s="41">
        <v>0.14000000000000001</v>
      </c>
      <c r="H36" s="361">
        <v>0.7</v>
      </c>
      <c r="I36" s="361"/>
      <c r="J36" s="41">
        <v>1.8</v>
      </c>
      <c r="K36" s="45">
        <v>14.3</v>
      </c>
      <c r="L36" s="360">
        <v>12.1</v>
      </c>
      <c r="M36" s="360"/>
      <c r="N36" s="44" t="s">
        <v>1179</v>
      </c>
    </row>
    <row r="37" spans="1:14" ht="25" customHeight="1">
      <c r="A37" s="39" t="s">
        <v>1224</v>
      </c>
      <c r="B37" s="39">
        <v>2.5</v>
      </c>
      <c r="C37" s="39">
        <v>7</v>
      </c>
      <c r="D37" s="39" t="s">
        <v>444</v>
      </c>
      <c r="E37" s="358" t="s">
        <v>445</v>
      </c>
      <c r="F37" s="358"/>
      <c r="G37" s="39">
        <v>0.14000000000000001</v>
      </c>
      <c r="H37" s="359">
        <v>0.7</v>
      </c>
      <c r="I37" s="359"/>
      <c r="J37" s="39">
        <v>1.8</v>
      </c>
      <c r="K37" s="46">
        <v>15.4</v>
      </c>
      <c r="L37" s="358">
        <v>7.41</v>
      </c>
      <c r="M37" s="358"/>
      <c r="N37" s="43" t="s">
        <v>1180</v>
      </c>
    </row>
    <row r="38" spans="1:14" ht="25" customHeight="1">
      <c r="A38" s="41" t="s">
        <v>1224</v>
      </c>
      <c r="B38" s="45">
        <v>4</v>
      </c>
      <c r="C38" s="41">
        <v>7</v>
      </c>
      <c r="D38" s="41" t="s">
        <v>447</v>
      </c>
      <c r="E38" s="360" t="s">
        <v>448</v>
      </c>
      <c r="F38" s="360"/>
      <c r="G38" s="41">
        <v>0.14000000000000001</v>
      </c>
      <c r="H38" s="361">
        <v>0.7</v>
      </c>
      <c r="I38" s="361"/>
      <c r="J38" s="41">
        <v>1.8</v>
      </c>
      <c r="K38" s="45">
        <v>16.7</v>
      </c>
      <c r="L38" s="360">
        <v>4.6100000000000003</v>
      </c>
      <c r="M38" s="360"/>
      <c r="N38" s="44" t="s">
        <v>1181</v>
      </c>
    </row>
    <row r="39" spans="1:14" ht="25" customHeight="1">
      <c r="A39" s="39" t="s">
        <v>1224</v>
      </c>
      <c r="B39" s="46">
        <v>6</v>
      </c>
      <c r="C39" s="39">
        <v>7</v>
      </c>
      <c r="D39" s="39" t="s">
        <v>394</v>
      </c>
      <c r="E39" s="358" t="s">
        <v>449</v>
      </c>
      <c r="F39" s="358"/>
      <c r="G39" s="39">
        <v>0.14000000000000001</v>
      </c>
      <c r="H39" s="359">
        <v>0.7</v>
      </c>
      <c r="I39" s="359"/>
      <c r="J39" s="39">
        <v>1.8</v>
      </c>
      <c r="K39" s="46">
        <v>18</v>
      </c>
      <c r="L39" s="358">
        <v>3.08</v>
      </c>
      <c r="M39" s="358"/>
      <c r="N39" s="43">
        <v>458</v>
      </c>
    </row>
    <row r="40" spans="1:14" ht="25" customHeight="1">
      <c r="A40" s="41" t="s">
        <v>1224</v>
      </c>
      <c r="B40" s="41">
        <v>10</v>
      </c>
      <c r="C40" s="41">
        <v>7</v>
      </c>
      <c r="D40" s="41" t="s">
        <v>396</v>
      </c>
      <c r="E40" s="360" t="s">
        <v>450</v>
      </c>
      <c r="F40" s="360"/>
      <c r="G40" s="41">
        <v>0.14000000000000001</v>
      </c>
      <c r="H40" s="361">
        <v>0.7</v>
      </c>
      <c r="I40" s="361"/>
      <c r="J40" s="41">
        <v>1.8</v>
      </c>
      <c r="K40" s="45">
        <v>19.600000000000001</v>
      </c>
      <c r="L40" s="360">
        <v>1.83</v>
      </c>
      <c r="M40" s="360"/>
      <c r="N40" s="44" t="s">
        <v>1182</v>
      </c>
    </row>
    <row r="41" spans="1:14" ht="25" customHeight="1">
      <c r="A41" s="39" t="s">
        <v>1224</v>
      </c>
      <c r="B41" s="39">
        <v>16</v>
      </c>
      <c r="C41" s="39">
        <v>7</v>
      </c>
      <c r="D41" s="39" t="s">
        <v>398</v>
      </c>
      <c r="E41" s="358" t="s">
        <v>468</v>
      </c>
      <c r="F41" s="358"/>
      <c r="G41" s="39">
        <v>0.14000000000000001</v>
      </c>
      <c r="H41" s="359">
        <v>0.7</v>
      </c>
      <c r="I41" s="359"/>
      <c r="J41" s="39">
        <v>1.8</v>
      </c>
      <c r="K41" s="46">
        <v>21.9</v>
      </c>
      <c r="L41" s="358">
        <v>1.1499999999999999</v>
      </c>
      <c r="M41" s="358"/>
      <c r="N41" s="43" t="s">
        <v>1183</v>
      </c>
    </row>
    <row r="42" spans="1:14" ht="25" customHeight="1">
      <c r="A42" s="41" t="s">
        <v>1224</v>
      </c>
      <c r="B42" s="41">
        <v>25</v>
      </c>
      <c r="C42" s="41">
        <v>7</v>
      </c>
      <c r="D42" s="41" t="s">
        <v>398</v>
      </c>
      <c r="E42" s="360" t="s">
        <v>226</v>
      </c>
      <c r="F42" s="360"/>
      <c r="G42" s="41">
        <v>0.14000000000000001</v>
      </c>
      <c r="H42" s="361">
        <v>0.9</v>
      </c>
      <c r="I42" s="361"/>
      <c r="J42" s="41">
        <v>1.8</v>
      </c>
      <c r="K42" s="45">
        <v>26.3</v>
      </c>
      <c r="L42" s="360">
        <v>0.72699999999999998</v>
      </c>
      <c r="M42" s="360"/>
      <c r="N42" s="44" t="s">
        <v>1184</v>
      </c>
    </row>
    <row r="43" spans="1:14" ht="25" customHeight="1">
      <c r="A43" s="39" t="s">
        <v>1224</v>
      </c>
      <c r="B43" s="39">
        <v>35</v>
      </c>
      <c r="C43" s="39">
        <v>7</v>
      </c>
      <c r="D43" s="39" t="s">
        <v>398</v>
      </c>
      <c r="E43" s="358" t="s">
        <v>504</v>
      </c>
      <c r="F43" s="358"/>
      <c r="G43" s="39">
        <v>0.14000000000000001</v>
      </c>
      <c r="H43" s="359">
        <v>0.9</v>
      </c>
      <c r="I43" s="359"/>
      <c r="J43" s="39">
        <v>1.9</v>
      </c>
      <c r="K43" s="46">
        <v>28.8</v>
      </c>
      <c r="L43" s="358">
        <v>0.52400000000000002</v>
      </c>
      <c r="M43" s="358"/>
      <c r="N43" s="43" t="s">
        <v>1185</v>
      </c>
    </row>
    <row r="44" spans="1:14" ht="25" customHeight="1">
      <c r="A44" s="41" t="s">
        <v>1224</v>
      </c>
      <c r="B44" s="41">
        <v>50</v>
      </c>
      <c r="C44" s="41">
        <v>7</v>
      </c>
      <c r="D44" s="41" t="s">
        <v>398</v>
      </c>
      <c r="E44" s="360">
        <v>8.1999999999999993</v>
      </c>
      <c r="F44" s="360"/>
      <c r="G44" s="41">
        <v>0.14000000000000001</v>
      </c>
      <c r="H44" s="361">
        <v>1</v>
      </c>
      <c r="I44" s="361"/>
      <c r="J44" s="41">
        <v>2</v>
      </c>
      <c r="K44" s="45">
        <v>31.9</v>
      </c>
      <c r="L44" s="360">
        <v>0.38700000000000001</v>
      </c>
      <c r="M44" s="360"/>
      <c r="N44" s="44">
        <v>2400</v>
      </c>
    </row>
    <row r="45" spans="1:14" ht="25" customHeight="1">
      <c r="A45" s="39" t="s">
        <v>1224</v>
      </c>
      <c r="B45" s="39">
        <v>70</v>
      </c>
      <c r="C45" s="39">
        <v>19</v>
      </c>
      <c r="D45" s="39" t="s">
        <v>398</v>
      </c>
      <c r="E45" s="358">
        <v>10</v>
      </c>
      <c r="F45" s="358"/>
      <c r="G45" s="39">
        <v>0.14000000000000001</v>
      </c>
      <c r="H45" s="359">
        <v>1.1000000000000001</v>
      </c>
      <c r="I45" s="359"/>
      <c r="J45" s="39">
        <v>2.2000000000000002</v>
      </c>
      <c r="K45" s="46">
        <v>37.6</v>
      </c>
      <c r="L45" s="358">
        <v>0.26800000000000002</v>
      </c>
      <c r="M45" s="358"/>
      <c r="N45" s="43" t="s">
        <v>1186</v>
      </c>
    </row>
    <row r="46" spans="1:14" ht="25" customHeight="1">
      <c r="A46" s="41" t="s">
        <v>1224</v>
      </c>
      <c r="B46" s="41">
        <v>95</v>
      </c>
      <c r="C46" s="41">
        <v>19</v>
      </c>
      <c r="D46" s="41" t="s">
        <v>398</v>
      </c>
      <c r="E46" s="360">
        <v>11.6</v>
      </c>
      <c r="F46" s="360"/>
      <c r="G46" s="41">
        <v>0.14000000000000001</v>
      </c>
      <c r="H46" s="361">
        <v>1.1000000000000001</v>
      </c>
      <c r="I46" s="361"/>
      <c r="J46" s="41">
        <v>2.2999999999999998</v>
      </c>
      <c r="K46" s="45">
        <v>41.7</v>
      </c>
      <c r="L46" s="360">
        <v>0.193</v>
      </c>
      <c r="M46" s="360"/>
      <c r="N46" s="44" t="s">
        <v>1624</v>
      </c>
    </row>
    <row r="47" spans="1:14" ht="25" customHeight="1">
      <c r="A47" s="39" t="s">
        <v>1224</v>
      </c>
      <c r="B47" s="39">
        <v>120</v>
      </c>
      <c r="C47" s="39">
        <v>19</v>
      </c>
      <c r="D47" s="39" t="s">
        <v>398</v>
      </c>
      <c r="E47" s="358">
        <v>13</v>
      </c>
      <c r="F47" s="358"/>
      <c r="G47" s="39">
        <v>0.14000000000000001</v>
      </c>
      <c r="H47" s="359">
        <v>1.2</v>
      </c>
      <c r="I47" s="359"/>
      <c r="J47" s="39">
        <v>2.4</v>
      </c>
      <c r="K47" s="46">
        <v>46.3</v>
      </c>
      <c r="L47" s="358">
        <v>0.153</v>
      </c>
      <c r="M47" s="358"/>
      <c r="N47" s="43" t="s">
        <v>1625</v>
      </c>
    </row>
    <row r="48" spans="1:14" ht="25" customHeight="1">
      <c r="A48" s="41" t="s">
        <v>1224</v>
      </c>
      <c r="B48" s="41">
        <v>150</v>
      </c>
      <c r="C48" s="41">
        <v>19</v>
      </c>
      <c r="D48" s="41" t="s">
        <v>398</v>
      </c>
      <c r="E48" s="360">
        <v>14.4</v>
      </c>
      <c r="F48" s="360"/>
      <c r="G48" s="41">
        <v>0.14000000000000001</v>
      </c>
      <c r="H48" s="361">
        <v>1.4</v>
      </c>
      <c r="I48" s="361"/>
      <c r="J48" s="41">
        <v>2.6</v>
      </c>
      <c r="K48" s="45">
        <v>51.2</v>
      </c>
      <c r="L48" s="360">
        <v>0.124</v>
      </c>
      <c r="M48" s="360"/>
      <c r="N48" s="44" t="s">
        <v>1626</v>
      </c>
    </row>
    <row r="49" spans="1:15" ht="25" customHeight="1">
      <c r="A49" s="39" t="s">
        <v>1224</v>
      </c>
      <c r="B49" s="39">
        <v>185</v>
      </c>
      <c r="C49" s="39">
        <v>37</v>
      </c>
      <c r="D49" s="39" t="s">
        <v>398</v>
      </c>
      <c r="E49" s="358">
        <v>16</v>
      </c>
      <c r="F49" s="358"/>
      <c r="G49" s="39">
        <v>0.14000000000000001</v>
      </c>
      <c r="H49" s="359">
        <v>1.6</v>
      </c>
      <c r="I49" s="359"/>
      <c r="J49" s="39">
        <v>2.8</v>
      </c>
      <c r="K49" s="46">
        <v>56.2</v>
      </c>
      <c r="L49" s="358">
        <v>9.9099999999999994E-2</v>
      </c>
      <c r="M49" s="358"/>
      <c r="N49" s="43" t="s">
        <v>1627</v>
      </c>
    </row>
    <row r="50" spans="1:15" ht="25" customHeight="1">
      <c r="A50" s="41" t="s">
        <v>1224</v>
      </c>
      <c r="B50" s="41">
        <v>240</v>
      </c>
      <c r="C50" s="41">
        <v>37</v>
      </c>
      <c r="D50" s="41" t="s">
        <v>398</v>
      </c>
      <c r="E50" s="360">
        <v>18.399999999999999</v>
      </c>
      <c r="F50" s="360"/>
      <c r="G50" s="41">
        <v>0.14000000000000001</v>
      </c>
      <c r="H50" s="361">
        <v>1.7</v>
      </c>
      <c r="I50" s="361"/>
      <c r="J50" s="140">
        <v>3</v>
      </c>
      <c r="K50" s="45">
        <v>62.2</v>
      </c>
      <c r="L50" s="360">
        <v>7.5399999999999995E-2</v>
      </c>
      <c r="M50" s="360"/>
      <c r="N50" s="44" t="s">
        <v>1628</v>
      </c>
    </row>
    <row r="51" spans="1:15" ht="25" customHeight="1">
      <c r="A51" s="39" t="s">
        <v>1224</v>
      </c>
      <c r="B51" s="39">
        <v>300</v>
      </c>
      <c r="C51" s="39">
        <v>37</v>
      </c>
      <c r="D51" s="39" t="s">
        <v>398</v>
      </c>
      <c r="E51" s="358">
        <v>20.6</v>
      </c>
      <c r="F51" s="358"/>
      <c r="G51" s="39">
        <v>0.14000000000000001</v>
      </c>
      <c r="H51" s="359">
        <v>1.8</v>
      </c>
      <c r="I51" s="359"/>
      <c r="J51" s="39">
        <v>3.2</v>
      </c>
      <c r="K51" s="46">
        <v>68.3</v>
      </c>
      <c r="L51" s="358">
        <v>6.0100000000000001E-2</v>
      </c>
      <c r="M51" s="358"/>
      <c r="N51" s="43" t="s">
        <v>1629</v>
      </c>
      <c r="O51" s="2" t="s">
        <v>1346</v>
      </c>
    </row>
    <row r="65" spans="1:14" ht="30" customHeight="1">
      <c r="A65" s="12"/>
      <c r="B65" s="13" t="s">
        <v>7</v>
      </c>
      <c r="C65" s="14"/>
      <c r="D65" s="14"/>
      <c r="E65" s="14"/>
      <c r="F65" s="14"/>
      <c r="G65" s="14"/>
      <c r="H65" s="14"/>
      <c r="I65" s="14"/>
      <c r="J65" s="14"/>
      <c r="K65" s="14"/>
      <c r="L65" s="14"/>
      <c r="M65" s="14"/>
      <c r="N65" s="16">
        <v>97</v>
      </c>
    </row>
  </sheetData>
  <mergeCells count="63">
    <mergeCell ref="F1:M1"/>
    <mergeCell ref="A2:N2"/>
    <mergeCell ref="C33:D33"/>
    <mergeCell ref="C34:D34"/>
    <mergeCell ref="E35:F35"/>
    <mergeCell ref="H35:I35"/>
    <mergeCell ref="L35:M35"/>
    <mergeCell ref="J33:J34"/>
    <mergeCell ref="K33:K34"/>
    <mergeCell ref="N33:N34"/>
    <mergeCell ref="A33:B34"/>
    <mergeCell ref="E33:F34"/>
    <mergeCell ref="H33:I34"/>
    <mergeCell ref="L33:M34"/>
    <mergeCell ref="G33:G34"/>
    <mergeCell ref="E36:F36"/>
    <mergeCell ref="H36:I36"/>
    <mergeCell ref="L36:M36"/>
    <mergeCell ref="E37:F37"/>
    <mergeCell ref="H37:I37"/>
    <mergeCell ref="L37:M37"/>
    <mergeCell ref="E38:F38"/>
    <mergeCell ref="H38:I38"/>
    <mergeCell ref="L38:M38"/>
    <mergeCell ref="E39:F39"/>
    <mergeCell ref="H39:I39"/>
    <mergeCell ref="L39:M39"/>
    <mergeCell ref="E40:F40"/>
    <mergeCell ref="H40:I40"/>
    <mergeCell ref="L40:M40"/>
    <mergeCell ref="E41:F41"/>
    <mergeCell ref="H41:I41"/>
    <mergeCell ref="L41:M41"/>
    <mergeCell ref="E42:F42"/>
    <mergeCell ref="H42:I42"/>
    <mergeCell ref="L42:M42"/>
    <mergeCell ref="E43:F43"/>
    <mergeCell ref="H43:I43"/>
    <mergeCell ref="L43:M43"/>
    <mergeCell ref="E44:F44"/>
    <mergeCell ref="H44:I44"/>
    <mergeCell ref="L44:M44"/>
    <mergeCell ref="E45:F45"/>
    <mergeCell ref="H45:I45"/>
    <mergeCell ref="L45:M45"/>
    <mergeCell ref="E46:F46"/>
    <mergeCell ref="H46:I46"/>
    <mergeCell ref="L46:M46"/>
    <mergeCell ref="E47:F47"/>
    <mergeCell ref="H47:I47"/>
    <mergeCell ref="L47:M47"/>
    <mergeCell ref="E48:F48"/>
    <mergeCell ref="H48:I48"/>
    <mergeCell ref="L48:M48"/>
    <mergeCell ref="E49:F49"/>
    <mergeCell ref="H49:I49"/>
    <mergeCell ref="L49:M49"/>
    <mergeCell ref="E50:F50"/>
    <mergeCell ref="H50:I50"/>
    <mergeCell ref="L50:M50"/>
    <mergeCell ref="E51:F51"/>
    <mergeCell ref="H51:I51"/>
    <mergeCell ref="L51:M51"/>
  </mergeCells>
  <hyperlinks>
    <hyperlink ref="B65" r:id="rId1" tooltip="http://www.Z43-cable.vn" xr:uid="{00000000-0004-0000-5D00-000000000000}"/>
  </hyperlinks>
  <pageMargins left="0.47222222222222199" right="0.47222222222222199" top="0.118055555555556" bottom="5.9027777777777797E-2" header="0" footer="0"/>
  <pageSetup paperSize="9" scale="65" orientation="portrait" r:id="rId2"/>
  <colBreaks count="1" manualBreakCount="1">
    <brk id="14" max="74" man="1"/>
  </colBreaks>
  <drawing r:id="rId3"/>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tabColor rgb="FFFF0000"/>
  </sheetPr>
  <dimension ref="A1:Q67"/>
  <sheetViews>
    <sheetView topLeftCell="A50" zoomScale="115" zoomScaleNormal="115" zoomScaleSheetLayoutView="130" workbookViewId="0">
      <selection activeCell="Q62" sqref="Q62"/>
    </sheetView>
  </sheetViews>
  <sheetFormatPr defaultColWidth="9" defaultRowHeight="14"/>
  <cols>
    <col min="1" max="1" width="10.81640625" style="2" customWidth="1"/>
    <col min="2" max="2" width="12.453125" style="2" customWidth="1"/>
    <col min="3" max="6" width="8.1796875" style="2" customWidth="1"/>
    <col min="7" max="11" width="9" style="2"/>
    <col min="12" max="12" width="9.90625" style="2" customWidth="1"/>
    <col min="13" max="13" width="9" style="2"/>
    <col min="14" max="15" width="9.6328125" style="2" customWidth="1"/>
    <col min="16" max="16" width="12.08984375" style="2" customWidth="1"/>
    <col min="17" max="16384" width="9" style="2"/>
  </cols>
  <sheetData>
    <row r="1" spans="1:16" ht="50" customHeight="1">
      <c r="A1" s="17" t="s">
        <v>1225</v>
      </c>
      <c r="B1" s="17"/>
      <c r="C1" s="17"/>
      <c r="D1" s="17"/>
      <c r="E1" s="17"/>
      <c r="F1" s="17"/>
      <c r="H1" s="179" t="s">
        <v>1</v>
      </c>
      <c r="I1" s="179"/>
      <c r="J1" s="179"/>
      <c r="K1" s="179"/>
      <c r="L1" s="179"/>
      <c r="M1" s="179"/>
      <c r="N1" s="179"/>
      <c r="O1" s="179"/>
    </row>
    <row r="2" spans="1:16" s="1" customFormat="1" ht="45" customHeight="1">
      <c r="A2" s="364" t="s">
        <v>1226</v>
      </c>
      <c r="B2" s="364"/>
      <c r="C2" s="364"/>
      <c r="D2" s="364"/>
      <c r="E2" s="364"/>
      <c r="F2" s="364"/>
      <c r="G2" s="364"/>
      <c r="H2" s="364"/>
      <c r="I2" s="364"/>
      <c r="J2" s="364"/>
      <c r="K2" s="364"/>
      <c r="L2" s="364"/>
      <c r="M2" s="364"/>
      <c r="N2" s="364"/>
      <c r="O2" s="364"/>
      <c r="P2" s="364"/>
    </row>
    <row r="3" spans="1:16" s="1" customFormat="1" ht="15.5">
      <c r="A3" s="22"/>
      <c r="B3" s="22"/>
      <c r="C3" s="22"/>
      <c r="D3" s="22"/>
      <c r="E3" s="22"/>
      <c r="F3" s="22"/>
    </row>
    <row r="4" spans="1:16" ht="35" customHeight="1">
      <c r="A4" s="30" t="s">
        <v>1146</v>
      </c>
      <c r="B4" s="31"/>
      <c r="C4" s="31"/>
      <c r="D4" s="31"/>
      <c r="E4" s="31"/>
      <c r="F4" s="31"/>
      <c r="G4" s="32"/>
      <c r="H4" s="32"/>
      <c r="I4" s="32"/>
      <c r="J4" s="32"/>
      <c r="K4" s="32"/>
      <c r="L4" s="32"/>
      <c r="M4" s="32"/>
      <c r="N4" s="32"/>
      <c r="O4" s="32"/>
      <c r="P4" s="32"/>
    </row>
    <row r="5" spans="1:16">
      <c r="A5" s="22"/>
      <c r="B5" s="22"/>
      <c r="C5" s="22"/>
      <c r="D5" s="22"/>
      <c r="E5" s="22"/>
      <c r="F5" s="22"/>
    </row>
    <row r="6" spans="1:16" ht="15">
      <c r="A6" s="4" t="s">
        <v>1192</v>
      </c>
      <c r="B6" s="33"/>
      <c r="C6" s="33"/>
      <c r="D6" s="33"/>
      <c r="E6" s="33"/>
      <c r="F6" s="33"/>
    </row>
    <row r="7" spans="1:16">
      <c r="A7" s="2" t="s">
        <v>1148</v>
      </c>
      <c r="B7" s="34"/>
      <c r="C7" s="34"/>
      <c r="D7" s="34"/>
      <c r="E7" s="34"/>
      <c r="F7" s="34"/>
    </row>
    <row r="8" spans="1:16">
      <c r="A8" s="2" t="s">
        <v>1149</v>
      </c>
      <c r="B8" s="34"/>
      <c r="C8" s="34"/>
      <c r="D8" s="34"/>
      <c r="E8" s="34"/>
      <c r="F8" s="34"/>
    </row>
    <row r="9" spans="1:16">
      <c r="A9" s="2" t="s">
        <v>1155</v>
      </c>
      <c r="B9" s="34"/>
      <c r="C9" s="34"/>
      <c r="D9" s="34"/>
      <c r="E9" s="34"/>
      <c r="F9" s="34"/>
    </row>
    <row r="10" spans="1:16">
      <c r="A10" s="2" t="s">
        <v>1170</v>
      </c>
      <c r="B10" s="34"/>
      <c r="C10" s="34"/>
      <c r="D10" s="34"/>
      <c r="E10" s="34"/>
      <c r="F10" s="34"/>
    </row>
    <row r="11" spans="1:16">
      <c r="A11" s="2" t="s">
        <v>1213</v>
      </c>
    </row>
    <row r="12" spans="1:16" customFormat="1" ht="14.5">
      <c r="A12" s="2"/>
      <c r="B12" s="2"/>
      <c r="C12" s="2"/>
      <c r="D12" s="2"/>
      <c r="E12" s="2"/>
      <c r="F12" s="2"/>
    </row>
    <row r="13" spans="1:16" s="1" customFormat="1" ht="15.5">
      <c r="A13" s="4" t="s">
        <v>174</v>
      </c>
      <c r="B13" s="4"/>
      <c r="C13" s="4"/>
      <c r="D13" s="4"/>
      <c r="E13" s="4"/>
      <c r="F13" s="4"/>
    </row>
    <row r="14" spans="1:16">
      <c r="A14" s="2" t="s">
        <v>264</v>
      </c>
      <c r="B14" s="34"/>
      <c r="C14" s="34"/>
      <c r="D14" s="34"/>
      <c r="E14" s="34"/>
      <c r="F14" s="34"/>
      <c r="G14" s="35"/>
      <c r="H14" s="35"/>
      <c r="I14" s="35"/>
      <c r="J14" s="35"/>
      <c r="K14" s="35"/>
      <c r="L14" s="35"/>
      <c r="M14" s="35"/>
    </row>
    <row r="15" spans="1:16">
      <c r="A15" s="2" t="s">
        <v>1157</v>
      </c>
      <c r="B15" s="34"/>
      <c r="C15" s="34"/>
      <c r="D15" s="34"/>
      <c r="E15" s="34"/>
      <c r="F15" s="34"/>
      <c r="G15" s="35"/>
      <c r="H15" s="35"/>
      <c r="I15" s="35"/>
      <c r="J15" s="35"/>
      <c r="K15" s="35"/>
      <c r="L15" s="35"/>
      <c r="M15" s="35"/>
    </row>
    <row r="16" spans="1:16">
      <c r="A16" s="2" t="s">
        <v>1158</v>
      </c>
      <c r="B16" s="34"/>
      <c r="C16" s="34"/>
      <c r="D16" s="34"/>
      <c r="E16" s="34"/>
      <c r="F16" s="34"/>
      <c r="G16" s="35"/>
      <c r="H16" s="35"/>
      <c r="I16" s="35"/>
      <c r="J16" s="35"/>
      <c r="K16" s="35"/>
      <c r="L16" s="35"/>
      <c r="M16" s="35"/>
    </row>
    <row r="17" spans="1:13">
      <c r="A17" s="2" t="s">
        <v>1159</v>
      </c>
      <c r="B17" s="34"/>
      <c r="C17" s="34"/>
      <c r="D17" s="34"/>
      <c r="E17" s="34"/>
      <c r="F17" s="34"/>
      <c r="G17" s="35"/>
      <c r="H17" s="35"/>
      <c r="I17" s="35"/>
      <c r="J17" s="35"/>
      <c r="K17" s="35"/>
      <c r="L17" s="35"/>
      <c r="M17" s="35"/>
    </row>
    <row r="18" spans="1:13">
      <c r="B18" s="34"/>
      <c r="C18" s="34"/>
      <c r="D18" s="34"/>
      <c r="E18" s="34"/>
      <c r="F18" s="34"/>
      <c r="G18" s="35"/>
      <c r="H18" s="35"/>
      <c r="I18" s="35"/>
      <c r="J18" s="35"/>
      <c r="K18" s="35"/>
      <c r="L18" s="35"/>
      <c r="M18" s="35"/>
    </row>
    <row r="19" spans="1:13" ht="15">
      <c r="A19" s="4" t="s">
        <v>176</v>
      </c>
      <c r="B19" s="33"/>
      <c r="C19" s="33"/>
      <c r="D19" s="33"/>
      <c r="E19" s="33"/>
      <c r="F19" s="33"/>
    </row>
    <row r="20" spans="1:13">
      <c r="A20" s="36" t="s">
        <v>1123</v>
      </c>
      <c r="B20" s="37"/>
      <c r="C20" s="37"/>
      <c r="D20" s="37"/>
      <c r="E20" s="37"/>
      <c r="F20" s="37"/>
    </row>
    <row r="21" spans="1:13">
      <c r="A21" s="36" t="s">
        <v>1193</v>
      </c>
      <c r="B21" s="37"/>
      <c r="C21" s="37"/>
      <c r="D21" s="37"/>
      <c r="E21" s="37"/>
      <c r="F21" s="37"/>
    </row>
    <row r="22" spans="1:13">
      <c r="A22" s="36" t="s">
        <v>1125</v>
      </c>
      <c r="B22" s="37"/>
      <c r="C22" s="37"/>
      <c r="D22" s="37"/>
      <c r="E22" s="37"/>
      <c r="F22" s="37"/>
    </row>
    <row r="23" spans="1:13">
      <c r="A23" s="36" t="s">
        <v>1055</v>
      </c>
      <c r="B23" s="37"/>
      <c r="C23" s="37"/>
      <c r="D23" s="37"/>
      <c r="E23" s="37"/>
      <c r="F23" s="37"/>
    </row>
    <row r="24" spans="1:13">
      <c r="A24" s="2" t="s">
        <v>1194</v>
      </c>
    </row>
    <row r="25" spans="1:13">
      <c r="A25" s="2" t="s">
        <v>1195</v>
      </c>
    </row>
    <row r="26" spans="1:13">
      <c r="A26" s="2" t="s">
        <v>1196</v>
      </c>
    </row>
    <row r="27" spans="1:13">
      <c r="A27" s="2" t="s">
        <v>1197</v>
      </c>
    </row>
    <row r="28" spans="1:13">
      <c r="A28" s="2" t="s">
        <v>1198</v>
      </c>
    </row>
    <row r="29" spans="1:13">
      <c r="A29" s="2" t="s">
        <v>1199</v>
      </c>
    </row>
    <row r="31" spans="1:13" ht="15">
      <c r="A31" s="4" t="s">
        <v>182</v>
      </c>
      <c r="B31" s="33"/>
      <c r="C31" s="33"/>
      <c r="D31" s="33"/>
      <c r="E31" s="33"/>
      <c r="F31" s="33"/>
    </row>
    <row r="33" spans="1:16" ht="42" customHeight="1">
      <c r="A33" s="193" t="s">
        <v>183</v>
      </c>
      <c r="B33" s="193"/>
      <c r="C33" s="193" t="s">
        <v>184</v>
      </c>
      <c r="D33" s="193"/>
      <c r="E33" s="193"/>
      <c r="F33" s="193"/>
      <c r="G33" s="193" t="s">
        <v>186</v>
      </c>
      <c r="H33" s="193"/>
      <c r="I33" s="195" t="s">
        <v>1496</v>
      </c>
      <c r="J33" s="193" t="s">
        <v>187</v>
      </c>
      <c r="K33" s="193"/>
      <c r="L33" s="193" t="s">
        <v>188</v>
      </c>
      <c r="M33" s="193" t="s">
        <v>189</v>
      </c>
      <c r="N33" s="193" t="s">
        <v>190</v>
      </c>
      <c r="O33" s="193"/>
      <c r="P33" s="193" t="s">
        <v>191</v>
      </c>
    </row>
    <row r="34" spans="1:16" ht="30" customHeight="1">
      <c r="A34" s="193"/>
      <c r="B34" s="193"/>
      <c r="C34" s="193" t="s">
        <v>530</v>
      </c>
      <c r="D34" s="193"/>
      <c r="E34" s="193" t="s">
        <v>531</v>
      </c>
      <c r="F34" s="193"/>
      <c r="G34" s="38" t="s">
        <v>532</v>
      </c>
      <c r="H34" s="38" t="s">
        <v>533</v>
      </c>
      <c r="I34" s="413"/>
      <c r="J34" s="38" t="s">
        <v>532</v>
      </c>
      <c r="K34" s="38" t="s">
        <v>533</v>
      </c>
      <c r="L34" s="193"/>
      <c r="M34" s="193"/>
      <c r="N34" s="38" t="s">
        <v>532</v>
      </c>
      <c r="O34" s="38" t="s">
        <v>533</v>
      </c>
      <c r="P34" s="193"/>
    </row>
    <row r="35" spans="1:16" ht="25" customHeight="1">
      <c r="A35" s="193"/>
      <c r="B35" s="193"/>
      <c r="C35" s="38" t="s">
        <v>194</v>
      </c>
      <c r="D35" s="38" t="s">
        <v>196</v>
      </c>
      <c r="E35" s="38" t="s">
        <v>194</v>
      </c>
      <c r="F35" s="38" t="s">
        <v>196</v>
      </c>
      <c r="G35" s="193" t="s">
        <v>196</v>
      </c>
      <c r="H35" s="193"/>
      <c r="I35" s="163" t="s">
        <v>196</v>
      </c>
      <c r="J35" s="193" t="s">
        <v>196</v>
      </c>
      <c r="K35" s="193"/>
      <c r="L35" s="38" t="s">
        <v>196</v>
      </c>
      <c r="M35" s="38" t="s">
        <v>196</v>
      </c>
      <c r="N35" s="193" t="s">
        <v>197</v>
      </c>
      <c r="O35" s="193"/>
      <c r="P35" s="38" t="s">
        <v>198</v>
      </c>
    </row>
    <row r="36" spans="1:16" ht="20" customHeight="1">
      <c r="A36" s="39" t="s">
        <v>1227</v>
      </c>
      <c r="B36" s="40" t="s">
        <v>1083</v>
      </c>
      <c r="C36" s="39">
        <v>7</v>
      </c>
      <c r="D36" s="39">
        <v>0.67</v>
      </c>
      <c r="E36" s="39">
        <v>7</v>
      </c>
      <c r="F36" s="39">
        <v>0.52</v>
      </c>
      <c r="G36" s="39">
        <v>2.0099999999999998</v>
      </c>
      <c r="H36" s="39">
        <v>1.56</v>
      </c>
      <c r="I36" s="39">
        <v>0.14000000000000001</v>
      </c>
      <c r="J36" s="39">
        <v>0.7</v>
      </c>
      <c r="K36" s="39">
        <v>0.7</v>
      </c>
      <c r="L36" s="39">
        <v>1.8</v>
      </c>
      <c r="M36" s="39">
        <v>13.8</v>
      </c>
      <c r="N36" s="39">
        <v>7.41</v>
      </c>
      <c r="O36" s="39">
        <v>12.1</v>
      </c>
      <c r="P36" s="43" t="s">
        <v>1336</v>
      </c>
    </row>
    <row r="37" spans="1:16" ht="20" customHeight="1">
      <c r="A37" s="41" t="s">
        <v>1227</v>
      </c>
      <c r="B37" s="42" t="s">
        <v>1084</v>
      </c>
      <c r="C37" s="41">
        <v>7</v>
      </c>
      <c r="D37" s="41">
        <v>0.85</v>
      </c>
      <c r="E37" s="41">
        <v>7</v>
      </c>
      <c r="F37" s="41">
        <v>0.67</v>
      </c>
      <c r="G37" s="41">
        <v>2.5499999999999998</v>
      </c>
      <c r="H37" s="41">
        <v>2.0099999999999998</v>
      </c>
      <c r="I37" s="41">
        <v>0.14000000000000001</v>
      </c>
      <c r="J37" s="41">
        <v>0.7</v>
      </c>
      <c r="K37" s="41">
        <v>0.7</v>
      </c>
      <c r="L37" s="41">
        <v>1.8</v>
      </c>
      <c r="M37" s="140">
        <v>15</v>
      </c>
      <c r="N37" s="41">
        <v>4.6100000000000003</v>
      </c>
      <c r="O37" s="41">
        <v>7.41</v>
      </c>
      <c r="P37" s="44" t="s">
        <v>674</v>
      </c>
    </row>
    <row r="38" spans="1:16" ht="20" customHeight="1">
      <c r="A38" s="39" t="s">
        <v>1227</v>
      </c>
      <c r="B38" s="40" t="s">
        <v>1086</v>
      </c>
      <c r="C38" s="39">
        <v>7</v>
      </c>
      <c r="D38" s="39">
        <v>1.04</v>
      </c>
      <c r="E38" s="39">
        <v>7</v>
      </c>
      <c r="F38" s="39">
        <v>0.85</v>
      </c>
      <c r="G38" s="39">
        <v>3.12</v>
      </c>
      <c r="H38" s="39">
        <v>2.5499999999999998</v>
      </c>
      <c r="I38" s="39">
        <v>0.14000000000000001</v>
      </c>
      <c r="J38" s="39">
        <v>0.7</v>
      </c>
      <c r="K38" s="39">
        <v>0.7</v>
      </c>
      <c r="L38" s="39">
        <v>1.8</v>
      </c>
      <c r="M38" s="39">
        <v>16.399999999999999</v>
      </c>
      <c r="N38" s="39">
        <v>3.08</v>
      </c>
      <c r="O38" s="39">
        <v>4.6100000000000003</v>
      </c>
      <c r="P38" s="43" t="s">
        <v>1630</v>
      </c>
    </row>
    <row r="39" spans="1:16" ht="20" customHeight="1">
      <c r="A39" s="41" t="s">
        <v>1227</v>
      </c>
      <c r="B39" s="42" t="s">
        <v>1088</v>
      </c>
      <c r="C39" s="41">
        <v>7</v>
      </c>
      <c r="D39" s="41">
        <v>1.35</v>
      </c>
      <c r="E39" s="41">
        <v>7</v>
      </c>
      <c r="F39" s="41">
        <v>1.04</v>
      </c>
      <c r="G39" s="41">
        <v>3.78</v>
      </c>
      <c r="H39" s="41">
        <v>3.12</v>
      </c>
      <c r="I39" s="41">
        <v>0.14000000000000001</v>
      </c>
      <c r="J39" s="41">
        <v>0.7</v>
      </c>
      <c r="K39" s="41">
        <v>0.7</v>
      </c>
      <c r="L39" s="41">
        <v>1.8</v>
      </c>
      <c r="M39" s="41">
        <v>18.399999999999999</v>
      </c>
      <c r="N39" s="41">
        <v>1.83</v>
      </c>
      <c r="O39" s="41">
        <v>3.08</v>
      </c>
      <c r="P39" s="44" t="s">
        <v>1366</v>
      </c>
    </row>
    <row r="40" spans="1:16" ht="20" customHeight="1">
      <c r="A40" s="39" t="s">
        <v>1227</v>
      </c>
      <c r="B40" s="40" t="s">
        <v>641</v>
      </c>
      <c r="C40" s="39">
        <v>7</v>
      </c>
      <c r="D40" s="39" t="s">
        <v>398</v>
      </c>
      <c r="E40" s="39">
        <v>7</v>
      </c>
      <c r="F40" s="39">
        <v>1.35</v>
      </c>
      <c r="G40" s="39">
        <v>4.71</v>
      </c>
      <c r="H40" s="39">
        <v>3.78</v>
      </c>
      <c r="I40" s="39">
        <v>0.14000000000000001</v>
      </c>
      <c r="J40" s="39">
        <v>0.7</v>
      </c>
      <c r="K40" s="39">
        <v>0.7</v>
      </c>
      <c r="L40" s="39">
        <v>1.8</v>
      </c>
      <c r="M40" s="39">
        <v>20.2</v>
      </c>
      <c r="N40" s="39">
        <v>1.1499999999999999</v>
      </c>
      <c r="O40" s="39">
        <v>1.83</v>
      </c>
      <c r="P40" s="43" t="s">
        <v>1631</v>
      </c>
    </row>
    <row r="41" spans="1:16" ht="20" customHeight="1">
      <c r="A41" s="41" t="s">
        <v>1227</v>
      </c>
      <c r="B41" s="42" t="s">
        <v>1090</v>
      </c>
      <c r="C41" s="41">
        <v>7</v>
      </c>
      <c r="D41" s="41" t="s">
        <v>398</v>
      </c>
      <c r="E41" s="41">
        <v>7</v>
      </c>
      <c r="F41" s="41">
        <v>1.35</v>
      </c>
      <c r="G41" s="41">
        <v>6.15</v>
      </c>
      <c r="H41" s="41">
        <v>3.78</v>
      </c>
      <c r="I41" s="41">
        <v>0.14000000000000001</v>
      </c>
      <c r="J41" s="41">
        <v>0.9</v>
      </c>
      <c r="K41" s="41">
        <v>0.7</v>
      </c>
      <c r="L41" s="41">
        <v>1.8</v>
      </c>
      <c r="M41" s="41">
        <v>23.1</v>
      </c>
      <c r="N41" s="41">
        <v>0.72699999999999998</v>
      </c>
      <c r="O41" s="41">
        <v>1.83</v>
      </c>
      <c r="P41" s="44" t="s">
        <v>1632</v>
      </c>
    </row>
    <row r="42" spans="1:16" ht="20" customHeight="1">
      <c r="A42" s="39" t="s">
        <v>1227</v>
      </c>
      <c r="B42" s="40" t="s">
        <v>540</v>
      </c>
      <c r="C42" s="39">
        <v>7</v>
      </c>
      <c r="D42" s="39" t="s">
        <v>398</v>
      </c>
      <c r="E42" s="39">
        <v>7</v>
      </c>
      <c r="F42" s="39" t="s">
        <v>398</v>
      </c>
      <c r="G42" s="39">
        <v>6.15</v>
      </c>
      <c r="H42" s="39">
        <v>4.71</v>
      </c>
      <c r="I42" s="39">
        <v>0.14000000000000001</v>
      </c>
      <c r="J42" s="39">
        <v>0.9</v>
      </c>
      <c r="K42" s="39">
        <v>0.7</v>
      </c>
      <c r="L42" s="39">
        <v>1.8</v>
      </c>
      <c r="M42" s="39">
        <v>23.5</v>
      </c>
      <c r="N42" s="39">
        <v>0.72699999999999998</v>
      </c>
      <c r="O42" s="39">
        <v>1.1499999999999999</v>
      </c>
      <c r="P42" s="43" t="s">
        <v>1633</v>
      </c>
    </row>
    <row r="43" spans="1:16" ht="20" customHeight="1">
      <c r="A43" s="41" t="s">
        <v>1227</v>
      </c>
      <c r="B43" s="42" t="s">
        <v>541</v>
      </c>
      <c r="C43" s="41">
        <v>7</v>
      </c>
      <c r="D43" s="41" t="s">
        <v>398</v>
      </c>
      <c r="E43" s="41">
        <v>7</v>
      </c>
      <c r="F43" s="41" t="s">
        <v>398</v>
      </c>
      <c r="G43" s="41">
        <v>7.1</v>
      </c>
      <c r="H43" s="41">
        <v>4.71</v>
      </c>
      <c r="I43" s="41">
        <v>0.14000000000000001</v>
      </c>
      <c r="J43" s="45">
        <v>0.9</v>
      </c>
      <c r="K43" s="41">
        <v>0.7</v>
      </c>
      <c r="L43" s="41">
        <v>1.8</v>
      </c>
      <c r="M43" s="45">
        <v>25.6</v>
      </c>
      <c r="N43" s="41">
        <v>0.52400000000000002</v>
      </c>
      <c r="O43" s="41">
        <v>1.1499999999999999</v>
      </c>
      <c r="P43" s="44" t="s">
        <v>1634</v>
      </c>
    </row>
    <row r="44" spans="1:16" ht="20" customHeight="1">
      <c r="A44" s="39" t="s">
        <v>1227</v>
      </c>
      <c r="B44" s="40" t="s">
        <v>542</v>
      </c>
      <c r="C44" s="39">
        <v>7</v>
      </c>
      <c r="D44" s="39" t="s">
        <v>398</v>
      </c>
      <c r="E44" s="39">
        <v>7</v>
      </c>
      <c r="F44" s="39" t="s">
        <v>398</v>
      </c>
      <c r="G44" s="39">
        <v>7.1</v>
      </c>
      <c r="H44" s="39">
        <v>6.15</v>
      </c>
      <c r="I44" s="39">
        <v>0.14000000000000001</v>
      </c>
      <c r="J44" s="46">
        <v>0.9</v>
      </c>
      <c r="K44" s="39">
        <v>0.9</v>
      </c>
      <c r="L44" s="39">
        <v>1.8</v>
      </c>
      <c r="M44" s="39">
        <v>26.4</v>
      </c>
      <c r="N44" s="39">
        <v>0.52400000000000002</v>
      </c>
      <c r="O44" s="39">
        <v>0.72699999999999998</v>
      </c>
      <c r="P44" s="43" t="s">
        <v>1635</v>
      </c>
    </row>
    <row r="45" spans="1:16" ht="20" customHeight="1">
      <c r="A45" s="41" t="s">
        <v>1227</v>
      </c>
      <c r="B45" s="42" t="s">
        <v>543</v>
      </c>
      <c r="C45" s="41">
        <v>7</v>
      </c>
      <c r="D45" s="41" t="s">
        <v>398</v>
      </c>
      <c r="E45" s="41">
        <v>7</v>
      </c>
      <c r="F45" s="41" t="s">
        <v>398</v>
      </c>
      <c r="G45" s="41">
        <v>8.1</v>
      </c>
      <c r="H45" s="41">
        <v>6.15</v>
      </c>
      <c r="I45" s="41">
        <v>0.14000000000000001</v>
      </c>
      <c r="J45" s="45">
        <v>1</v>
      </c>
      <c r="K45" s="41">
        <v>0.9</v>
      </c>
      <c r="L45" s="45">
        <v>1.9</v>
      </c>
      <c r="M45" s="41">
        <v>29.2</v>
      </c>
      <c r="N45" s="41">
        <v>0.38700000000000001</v>
      </c>
      <c r="O45" s="41">
        <v>0.72699999999999998</v>
      </c>
      <c r="P45" s="44" t="s">
        <v>1636</v>
      </c>
    </row>
    <row r="46" spans="1:16" ht="20" customHeight="1">
      <c r="A46" s="39" t="s">
        <v>1227</v>
      </c>
      <c r="B46" s="40" t="s">
        <v>544</v>
      </c>
      <c r="C46" s="39">
        <v>7</v>
      </c>
      <c r="D46" s="39" t="s">
        <v>398</v>
      </c>
      <c r="E46" s="39">
        <v>7</v>
      </c>
      <c r="F46" s="39" t="s">
        <v>398</v>
      </c>
      <c r="G46" s="39">
        <v>8.1</v>
      </c>
      <c r="H46" s="39">
        <v>7.1</v>
      </c>
      <c r="I46" s="39">
        <v>0.14000000000000001</v>
      </c>
      <c r="J46" s="46">
        <v>1</v>
      </c>
      <c r="K46" s="46">
        <v>0.9</v>
      </c>
      <c r="L46" s="46">
        <v>1.9</v>
      </c>
      <c r="M46" s="39">
        <v>29.8</v>
      </c>
      <c r="N46" s="39">
        <v>0.38700000000000001</v>
      </c>
      <c r="O46" s="39">
        <v>0.52400000000000002</v>
      </c>
      <c r="P46" s="43" t="s">
        <v>1637</v>
      </c>
    </row>
    <row r="47" spans="1:16" ht="20" customHeight="1">
      <c r="A47" s="41" t="s">
        <v>1227</v>
      </c>
      <c r="B47" s="42" t="s">
        <v>545</v>
      </c>
      <c r="C47" s="41">
        <v>7</v>
      </c>
      <c r="D47" s="41" t="s">
        <v>398</v>
      </c>
      <c r="E47" s="41">
        <v>7</v>
      </c>
      <c r="F47" s="41" t="s">
        <v>398</v>
      </c>
      <c r="G47" s="41">
        <v>10.1</v>
      </c>
      <c r="H47" s="41">
        <v>7.1</v>
      </c>
      <c r="I47" s="41">
        <v>0.14000000000000001</v>
      </c>
      <c r="J47" s="41">
        <v>1.1000000000000001</v>
      </c>
      <c r="K47" s="45">
        <v>0.9</v>
      </c>
      <c r="L47" s="41">
        <v>2</v>
      </c>
      <c r="M47" s="41">
        <v>33.700000000000003</v>
      </c>
      <c r="N47" s="41">
        <v>0.26800000000000002</v>
      </c>
      <c r="O47" s="41">
        <v>0.52400000000000002</v>
      </c>
      <c r="P47" s="44" t="s">
        <v>1638</v>
      </c>
    </row>
    <row r="48" spans="1:16" ht="20" customHeight="1">
      <c r="A48" s="39" t="s">
        <v>1227</v>
      </c>
      <c r="B48" s="40" t="s">
        <v>546</v>
      </c>
      <c r="C48" s="39">
        <v>7</v>
      </c>
      <c r="D48" s="39" t="s">
        <v>398</v>
      </c>
      <c r="E48" s="39">
        <v>7</v>
      </c>
      <c r="F48" s="39" t="s">
        <v>398</v>
      </c>
      <c r="G48" s="39">
        <v>10.1</v>
      </c>
      <c r="H48" s="39">
        <v>8.1</v>
      </c>
      <c r="I48" s="39">
        <v>0.14000000000000001</v>
      </c>
      <c r="J48" s="39">
        <v>1.1000000000000001</v>
      </c>
      <c r="K48" s="46">
        <v>1</v>
      </c>
      <c r="L48" s="39">
        <v>2</v>
      </c>
      <c r="M48" s="39">
        <v>34.6</v>
      </c>
      <c r="N48" s="39">
        <v>0.26800000000000002</v>
      </c>
      <c r="O48" s="39">
        <v>0.38700000000000001</v>
      </c>
      <c r="P48" s="43" t="s">
        <v>1639</v>
      </c>
    </row>
    <row r="49" spans="1:17" ht="20" customHeight="1">
      <c r="A49" s="41" t="s">
        <v>1227</v>
      </c>
      <c r="B49" s="42" t="s">
        <v>547</v>
      </c>
      <c r="C49" s="41">
        <v>19</v>
      </c>
      <c r="D49" s="41" t="s">
        <v>398</v>
      </c>
      <c r="E49" s="41">
        <v>7</v>
      </c>
      <c r="F49" s="41" t="s">
        <v>398</v>
      </c>
      <c r="G49" s="41">
        <v>11.7</v>
      </c>
      <c r="H49" s="41">
        <v>8.1</v>
      </c>
      <c r="I49" s="41">
        <v>0.14000000000000001</v>
      </c>
      <c r="J49" s="41">
        <v>1.1000000000000001</v>
      </c>
      <c r="K49" s="45">
        <v>1</v>
      </c>
      <c r="L49" s="41">
        <v>2.2000000000000002</v>
      </c>
      <c r="M49" s="45">
        <v>38</v>
      </c>
      <c r="N49" s="41">
        <v>0.193</v>
      </c>
      <c r="O49" s="41">
        <v>0.38700000000000001</v>
      </c>
      <c r="P49" s="44" t="s">
        <v>1640</v>
      </c>
    </row>
    <row r="50" spans="1:17" ht="20" customHeight="1">
      <c r="A50" s="39" t="s">
        <v>1227</v>
      </c>
      <c r="B50" s="40" t="s">
        <v>1099</v>
      </c>
      <c r="C50" s="39">
        <v>19</v>
      </c>
      <c r="D50" s="39" t="s">
        <v>398</v>
      </c>
      <c r="E50" s="39">
        <v>7</v>
      </c>
      <c r="F50" s="39" t="s">
        <v>398</v>
      </c>
      <c r="G50" s="39">
        <v>11.7</v>
      </c>
      <c r="H50" s="39">
        <v>10.1</v>
      </c>
      <c r="I50" s="39">
        <v>0.14000000000000001</v>
      </c>
      <c r="J50" s="39">
        <v>1.1000000000000001</v>
      </c>
      <c r="K50" s="39">
        <v>1.1000000000000001</v>
      </c>
      <c r="L50" s="39">
        <v>2.2000000000000002</v>
      </c>
      <c r="M50" s="39">
        <v>39.299999999999997</v>
      </c>
      <c r="N50" s="39">
        <v>0.193</v>
      </c>
      <c r="O50" s="39">
        <v>0.26800000000000002</v>
      </c>
      <c r="P50" s="43" t="s">
        <v>1641</v>
      </c>
    </row>
    <row r="51" spans="1:17" ht="20" customHeight="1">
      <c r="A51" s="41" t="s">
        <v>1227</v>
      </c>
      <c r="B51" s="42" t="s">
        <v>548</v>
      </c>
      <c r="C51" s="41">
        <v>19</v>
      </c>
      <c r="D51" s="41" t="s">
        <v>398</v>
      </c>
      <c r="E51" s="41">
        <v>7</v>
      </c>
      <c r="F51" s="41" t="s">
        <v>398</v>
      </c>
      <c r="G51" s="41">
        <v>13.1</v>
      </c>
      <c r="H51" s="41">
        <v>10.1</v>
      </c>
      <c r="I51" s="41">
        <v>0.14000000000000001</v>
      </c>
      <c r="J51" s="41">
        <v>1.2</v>
      </c>
      <c r="K51" s="41">
        <v>1.1000000000000001</v>
      </c>
      <c r="L51" s="41">
        <v>2.2999999999999998</v>
      </c>
      <c r="M51" s="45">
        <v>42.4</v>
      </c>
      <c r="N51" s="41">
        <v>0.153</v>
      </c>
      <c r="O51" s="41">
        <v>0.26800000000000002</v>
      </c>
      <c r="P51" s="44" t="s">
        <v>1642</v>
      </c>
    </row>
    <row r="52" spans="1:17" ht="20" customHeight="1">
      <c r="A52" s="39" t="s">
        <v>1227</v>
      </c>
      <c r="B52" s="40" t="s">
        <v>549</v>
      </c>
      <c r="C52" s="39">
        <v>19</v>
      </c>
      <c r="D52" s="39" t="s">
        <v>398</v>
      </c>
      <c r="E52" s="39">
        <v>19</v>
      </c>
      <c r="F52" s="39" t="s">
        <v>398</v>
      </c>
      <c r="G52" s="39">
        <v>13.1</v>
      </c>
      <c r="H52" s="39">
        <v>11.7</v>
      </c>
      <c r="I52" s="39">
        <v>0.14000000000000001</v>
      </c>
      <c r="J52" s="39">
        <v>1.2</v>
      </c>
      <c r="K52" s="39">
        <v>1.1000000000000001</v>
      </c>
      <c r="L52" s="39">
        <v>2.4</v>
      </c>
      <c r="M52" s="39">
        <v>43.3</v>
      </c>
      <c r="N52" s="39">
        <v>0.153</v>
      </c>
      <c r="O52" s="39">
        <v>0.193</v>
      </c>
      <c r="P52" s="43" t="s">
        <v>1643</v>
      </c>
    </row>
    <row r="53" spans="1:17" ht="20" customHeight="1">
      <c r="A53" s="41" t="s">
        <v>1227</v>
      </c>
      <c r="B53" s="42" t="s">
        <v>550</v>
      </c>
      <c r="C53" s="41">
        <v>19</v>
      </c>
      <c r="D53" s="41" t="s">
        <v>398</v>
      </c>
      <c r="E53" s="41">
        <v>7</v>
      </c>
      <c r="F53" s="41" t="s">
        <v>398</v>
      </c>
      <c r="G53" s="41">
        <v>14.6</v>
      </c>
      <c r="H53" s="41">
        <v>10.1</v>
      </c>
      <c r="I53" s="41">
        <v>0.14000000000000001</v>
      </c>
      <c r="J53" s="41">
        <v>1.4</v>
      </c>
      <c r="K53" s="41">
        <v>1.1000000000000001</v>
      </c>
      <c r="L53" s="41">
        <v>2.5</v>
      </c>
      <c r="M53" s="41">
        <v>45.8</v>
      </c>
      <c r="N53" s="41">
        <v>0.124</v>
      </c>
      <c r="O53" s="41">
        <v>0.26800000000000002</v>
      </c>
      <c r="P53" s="44" t="s">
        <v>1644</v>
      </c>
    </row>
    <row r="54" spans="1:17" ht="20" customHeight="1">
      <c r="A54" s="39" t="s">
        <v>1227</v>
      </c>
      <c r="B54" s="40" t="s">
        <v>1104</v>
      </c>
      <c r="C54" s="39">
        <v>19</v>
      </c>
      <c r="D54" s="39" t="s">
        <v>398</v>
      </c>
      <c r="E54" s="39">
        <v>19</v>
      </c>
      <c r="F54" s="39" t="s">
        <v>398</v>
      </c>
      <c r="G54" s="39">
        <v>14.6</v>
      </c>
      <c r="H54" s="39">
        <v>11.7</v>
      </c>
      <c r="I54" s="39">
        <v>0.14000000000000001</v>
      </c>
      <c r="J54" s="39">
        <v>1.4</v>
      </c>
      <c r="K54" s="39">
        <v>1.1000000000000001</v>
      </c>
      <c r="L54" s="46">
        <v>2.5</v>
      </c>
      <c r="M54" s="39">
        <v>46.8</v>
      </c>
      <c r="N54" s="39">
        <v>0.124</v>
      </c>
      <c r="O54" s="39">
        <v>0.193</v>
      </c>
      <c r="P54" s="43" t="s">
        <v>1645</v>
      </c>
    </row>
    <row r="55" spans="1:17" ht="20" customHeight="1">
      <c r="A55" s="41" t="s">
        <v>1227</v>
      </c>
      <c r="B55" s="42" t="s">
        <v>1106</v>
      </c>
      <c r="C55" s="41">
        <v>19</v>
      </c>
      <c r="D55" s="41" t="s">
        <v>398</v>
      </c>
      <c r="E55" s="41">
        <v>19</v>
      </c>
      <c r="F55" s="41" t="s">
        <v>398</v>
      </c>
      <c r="G55" s="41">
        <v>14.6</v>
      </c>
      <c r="H55" s="41">
        <v>13.1</v>
      </c>
      <c r="I55" s="41">
        <v>0.14000000000000001</v>
      </c>
      <c r="J55" s="41">
        <v>1.4</v>
      </c>
      <c r="K55" s="41">
        <v>1.2</v>
      </c>
      <c r="L55" s="41">
        <v>2.5</v>
      </c>
      <c r="M55" s="41">
        <v>47.8</v>
      </c>
      <c r="N55" s="41">
        <v>0.124</v>
      </c>
      <c r="O55" s="41">
        <v>0.153</v>
      </c>
      <c r="P55" s="44" t="s">
        <v>1646</v>
      </c>
    </row>
    <row r="56" spans="1:17" ht="20" customHeight="1">
      <c r="A56" s="39" t="s">
        <v>1227</v>
      </c>
      <c r="B56" s="40" t="s">
        <v>551</v>
      </c>
      <c r="C56" s="39">
        <v>37</v>
      </c>
      <c r="D56" s="39" t="s">
        <v>398</v>
      </c>
      <c r="E56" s="39">
        <v>19</v>
      </c>
      <c r="F56" s="39" t="s">
        <v>398</v>
      </c>
      <c r="G56" s="39">
        <v>16.100000000000001</v>
      </c>
      <c r="H56" s="39">
        <v>11.7</v>
      </c>
      <c r="I56" s="39">
        <v>0.14000000000000001</v>
      </c>
      <c r="J56" s="39">
        <v>1.6</v>
      </c>
      <c r="K56" s="39">
        <v>1.1000000000000001</v>
      </c>
      <c r="L56" s="46">
        <v>2.6</v>
      </c>
      <c r="M56" s="39">
        <v>50.6</v>
      </c>
      <c r="N56" s="39">
        <v>9.9099999999999994E-2</v>
      </c>
      <c r="O56" s="39">
        <v>0.193</v>
      </c>
      <c r="P56" s="43" t="s">
        <v>1647</v>
      </c>
    </row>
    <row r="57" spans="1:17" ht="20" customHeight="1">
      <c r="A57" s="41" t="s">
        <v>1227</v>
      </c>
      <c r="B57" s="42" t="s">
        <v>1109</v>
      </c>
      <c r="C57" s="41">
        <v>37</v>
      </c>
      <c r="D57" s="41" t="s">
        <v>398</v>
      </c>
      <c r="E57" s="41">
        <v>19</v>
      </c>
      <c r="F57" s="41" t="s">
        <v>398</v>
      </c>
      <c r="G57" s="41">
        <v>16.100000000000001</v>
      </c>
      <c r="H57" s="41">
        <v>13.1</v>
      </c>
      <c r="I57" s="41">
        <v>0.14000000000000001</v>
      </c>
      <c r="J57" s="41">
        <v>1.6</v>
      </c>
      <c r="K57" s="41">
        <v>1.2</v>
      </c>
      <c r="L57" s="41">
        <v>2.6</v>
      </c>
      <c r="M57" s="41">
        <v>51.6</v>
      </c>
      <c r="N57" s="41">
        <v>9.9099999999999994E-2</v>
      </c>
      <c r="O57" s="41">
        <v>0.153</v>
      </c>
      <c r="P57" s="44" t="s">
        <v>1648</v>
      </c>
    </row>
    <row r="58" spans="1:17" ht="20" customHeight="1">
      <c r="A58" s="39" t="s">
        <v>1227</v>
      </c>
      <c r="B58" s="40" t="s">
        <v>1111</v>
      </c>
      <c r="C58" s="39">
        <v>37</v>
      </c>
      <c r="D58" s="39" t="s">
        <v>398</v>
      </c>
      <c r="E58" s="39">
        <v>19</v>
      </c>
      <c r="F58" s="39" t="s">
        <v>398</v>
      </c>
      <c r="G58" s="39">
        <v>16.100000000000001</v>
      </c>
      <c r="H58" s="39">
        <v>14.6</v>
      </c>
      <c r="I58" s="39">
        <v>0.14000000000000001</v>
      </c>
      <c r="J58" s="39">
        <v>1.6</v>
      </c>
      <c r="K58" s="39">
        <v>1.4</v>
      </c>
      <c r="L58" s="46">
        <v>2.7</v>
      </c>
      <c r="M58" s="139">
        <v>53</v>
      </c>
      <c r="N58" s="39">
        <v>9.9099999999999994E-2</v>
      </c>
      <c r="O58" s="39">
        <v>0.124</v>
      </c>
      <c r="P58" s="43" t="s">
        <v>1649</v>
      </c>
    </row>
    <row r="59" spans="1:17" ht="20" customHeight="1">
      <c r="A59" s="41" t="s">
        <v>1227</v>
      </c>
      <c r="B59" s="42" t="s">
        <v>552</v>
      </c>
      <c r="C59" s="41">
        <v>37</v>
      </c>
      <c r="D59" s="41" t="s">
        <v>398</v>
      </c>
      <c r="E59" s="41">
        <v>19</v>
      </c>
      <c r="F59" s="41" t="s">
        <v>398</v>
      </c>
      <c r="G59" s="41">
        <v>18.25</v>
      </c>
      <c r="H59" s="41">
        <v>13.1</v>
      </c>
      <c r="I59" s="41">
        <v>0.14000000000000001</v>
      </c>
      <c r="J59" s="41">
        <v>1.7</v>
      </c>
      <c r="K59" s="41">
        <v>1.2</v>
      </c>
      <c r="L59" s="41">
        <v>2.8</v>
      </c>
      <c r="M59" s="41">
        <v>56.8</v>
      </c>
      <c r="N59" s="41">
        <v>7.5399999999999995E-2</v>
      </c>
      <c r="O59" s="41">
        <v>0.153</v>
      </c>
      <c r="P59" s="44" t="s">
        <v>1650</v>
      </c>
    </row>
    <row r="60" spans="1:17" ht="20" customHeight="1">
      <c r="A60" s="39" t="s">
        <v>1227</v>
      </c>
      <c r="B60" s="40" t="s">
        <v>1114</v>
      </c>
      <c r="C60" s="39">
        <v>37</v>
      </c>
      <c r="D60" s="39" t="s">
        <v>398</v>
      </c>
      <c r="E60" s="39">
        <v>19</v>
      </c>
      <c r="F60" s="39" t="s">
        <v>398</v>
      </c>
      <c r="G60" s="39">
        <v>18.25</v>
      </c>
      <c r="H60" s="39">
        <v>14.6</v>
      </c>
      <c r="I60" s="39">
        <v>0.14000000000000001</v>
      </c>
      <c r="J60" s="39">
        <v>1.7</v>
      </c>
      <c r="K60" s="39">
        <v>1.4</v>
      </c>
      <c r="L60" s="46">
        <v>2.9</v>
      </c>
      <c r="M60" s="139">
        <v>58</v>
      </c>
      <c r="N60" s="39">
        <v>7.5399999999999995E-2</v>
      </c>
      <c r="O60" s="39">
        <v>0.124</v>
      </c>
      <c r="P60" s="43" t="s">
        <v>1651</v>
      </c>
    </row>
    <row r="61" spans="1:17" ht="20" customHeight="1">
      <c r="A61" s="41" t="s">
        <v>1227</v>
      </c>
      <c r="B61" s="42" t="s">
        <v>1115</v>
      </c>
      <c r="C61" s="41">
        <v>37</v>
      </c>
      <c r="D61" s="41" t="s">
        <v>398</v>
      </c>
      <c r="E61" s="41">
        <v>37</v>
      </c>
      <c r="F61" s="41" t="s">
        <v>398</v>
      </c>
      <c r="G61" s="41">
        <v>18.25</v>
      </c>
      <c r="H61" s="41">
        <v>16.100000000000001</v>
      </c>
      <c r="I61" s="41">
        <v>0.14000000000000001</v>
      </c>
      <c r="J61" s="41">
        <v>1.7</v>
      </c>
      <c r="K61" s="41">
        <v>1.6</v>
      </c>
      <c r="L61" s="41">
        <v>2.9</v>
      </c>
      <c r="M61" s="41">
        <v>59.6</v>
      </c>
      <c r="N61" s="41">
        <v>7.5399999999999995E-2</v>
      </c>
      <c r="O61" s="41">
        <v>9.9099999999999994E-2</v>
      </c>
      <c r="P61" s="44" t="s">
        <v>1652</v>
      </c>
      <c r="Q61" s="2" t="s">
        <v>1346</v>
      </c>
    </row>
    <row r="67" spans="1:16" ht="30" customHeight="1">
      <c r="A67" s="12"/>
      <c r="B67" s="13" t="s">
        <v>7</v>
      </c>
      <c r="C67" s="14"/>
      <c r="D67" s="14"/>
      <c r="E67" s="14"/>
      <c r="F67" s="14"/>
      <c r="G67" s="14"/>
      <c r="H67" s="14"/>
      <c r="I67" s="14"/>
      <c r="J67" s="14"/>
      <c r="K67" s="14"/>
      <c r="L67" s="14"/>
      <c r="M67" s="14"/>
      <c r="N67" s="14"/>
      <c r="O67" s="14"/>
      <c r="P67" s="16">
        <v>98</v>
      </c>
    </row>
  </sheetData>
  <mergeCells count="16">
    <mergeCell ref="H1:O1"/>
    <mergeCell ref="A2:P2"/>
    <mergeCell ref="C33:F33"/>
    <mergeCell ref="G33:H33"/>
    <mergeCell ref="J33:K33"/>
    <mergeCell ref="N33:O33"/>
    <mergeCell ref="P33:P34"/>
    <mergeCell ref="A33:B35"/>
    <mergeCell ref="C34:D34"/>
    <mergeCell ref="E34:F34"/>
    <mergeCell ref="G35:H35"/>
    <mergeCell ref="J35:K35"/>
    <mergeCell ref="N35:O35"/>
    <mergeCell ref="L33:L34"/>
    <mergeCell ref="M33:M34"/>
    <mergeCell ref="I33:I34"/>
  </mergeCells>
  <hyperlinks>
    <hyperlink ref="B67" r:id="rId1" tooltip="http://www.Z43-cable.vn" xr:uid="{00000000-0004-0000-5E00-000000000000}"/>
  </hyperlinks>
  <pageMargins left="0.47222222222222199" right="0.47222222222222199" top="0.118055555555556" bottom="5.9027777777777797E-2" header="0" footer="0"/>
  <pageSetup paperSize="9" scale="65" orientation="portrait" r:id="rId2"/>
  <colBreaks count="1" manualBreakCount="1">
    <brk id="16" max="76" man="1"/>
  </colBreaks>
  <drawing r:id="rId3"/>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tabColor rgb="FFFF0000"/>
  </sheetPr>
  <dimension ref="A1:O77"/>
  <sheetViews>
    <sheetView view="pageBreakPreview" topLeftCell="A58" zoomScale="85" zoomScaleNormal="115" workbookViewId="0">
      <selection activeCell="U48" sqref="U48"/>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21" t="s">
        <v>1228</v>
      </c>
      <c r="B1" s="17"/>
      <c r="C1" s="17"/>
      <c r="D1" s="17"/>
      <c r="E1" s="17"/>
      <c r="F1" s="17"/>
      <c r="H1" s="179" t="s">
        <v>1</v>
      </c>
      <c r="I1" s="179"/>
      <c r="J1" s="179"/>
      <c r="K1" s="179"/>
      <c r="L1" s="179"/>
      <c r="M1" s="179"/>
      <c r="N1" s="179"/>
    </row>
    <row r="2" spans="1:15" s="1" customFormat="1" ht="45" customHeight="1">
      <c r="A2" s="21"/>
      <c r="B2" s="19"/>
      <c r="C2" s="19"/>
      <c r="D2" s="19"/>
      <c r="E2" s="19"/>
      <c r="F2" s="19"/>
      <c r="G2" s="19"/>
      <c r="H2" s="19"/>
      <c r="I2" s="19"/>
      <c r="J2" s="19"/>
      <c r="K2" s="19"/>
      <c r="L2" s="19"/>
      <c r="M2" s="19"/>
      <c r="N2" s="19"/>
      <c r="O2" s="19"/>
    </row>
    <row r="3" spans="1:15" s="1" customFormat="1" ht="25" customHeight="1">
      <c r="A3" s="22"/>
      <c r="B3" s="22"/>
      <c r="C3" s="22"/>
      <c r="D3" s="23" t="s">
        <v>1229</v>
      </c>
      <c r="E3" s="24"/>
      <c r="F3" s="24"/>
      <c r="G3" s="25"/>
      <c r="H3" s="25"/>
      <c r="I3" s="25"/>
      <c r="J3" s="25"/>
      <c r="K3" s="25"/>
      <c r="L3" s="25"/>
      <c r="M3" s="25"/>
      <c r="N3" s="29"/>
      <c r="O3" s="29"/>
    </row>
    <row r="4" spans="1:15" ht="17.5">
      <c r="D4" s="26" t="s">
        <v>10</v>
      </c>
    </row>
    <row r="5" spans="1:15" ht="16.5">
      <c r="D5" s="20" t="s">
        <v>1230</v>
      </c>
    </row>
    <row r="6" spans="1:15" ht="17.5">
      <c r="D6" s="26" t="s">
        <v>1231</v>
      </c>
    </row>
    <row r="7" spans="1:15">
      <c r="D7" s="183" t="s">
        <v>1232</v>
      </c>
      <c r="E7" s="183"/>
      <c r="F7" s="183"/>
      <c r="G7" s="183"/>
      <c r="H7" s="183"/>
      <c r="I7" s="183"/>
      <c r="J7" s="183"/>
      <c r="K7" s="183"/>
      <c r="L7" s="183"/>
      <c r="M7" s="183"/>
      <c r="N7" s="183"/>
      <c r="O7" s="183"/>
    </row>
    <row r="8" spans="1:15">
      <c r="D8" s="183"/>
      <c r="E8" s="183"/>
      <c r="F8" s="183"/>
      <c r="G8" s="183"/>
      <c r="H8" s="183"/>
      <c r="I8" s="183"/>
      <c r="J8" s="183"/>
      <c r="K8" s="183"/>
      <c r="L8" s="183"/>
      <c r="M8" s="183"/>
      <c r="N8" s="183"/>
      <c r="O8" s="183"/>
    </row>
    <row r="9" spans="1:15">
      <c r="D9" s="183"/>
      <c r="E9" s="183"/>
      <c r="F9" s="183"/>
      <c r="G9" s="183"/>
      <c r="H9" s="183"/>
      <c r="I9" s="183"/>
      <c r="J9" s="183"/>
      <c r="K9" s="183"/>
      <c r="L9" s="183"/>
      <c r="M9" s="183"/>
      <c r="N9" s="183"/>
      <c r="O9" s="183"/>
    </row>
    <row r="10" spans="1:15" ht="16.5">
      <c r="D10" s="27"/>
      <c r="E10" s="27"/>
      <c r="F10" s="27"/>
      <c r="G10" s="27"/>
      <c r="H10" s="27"/>
      <c r="I10" s="27"/>
      <c r="J10" s="27"/>
      <c r="K10" s="27"/>
      <c r="L10" s="27"/>
      <c r="M10" s="27"/>
      <c r="N10" s="27"/>
      <c r="O10" s="27"/>
    </row>
    <row r="11" spans="1:15" ht="16.5">
      <c r="D11" s="27"/>
      <c r="E11" s="27"/>
      <c r="F11" s="27"/>
      <c r="G11" s="27"/>
      <c r="H11" s="27"/>
      <c r="I11" s="27"/>
      <c r="J11" s="27"/>
      <c r="K11" s="27"/>
      <c r="L11" s="27"/>
      <c r="M11" s="27"/>
      <c r="N11" s="27"/>
      <c r="O11" s="27"/>
    </row>
    <row r="12" spans="1:15" ht="16.5">
      <c r="D12" s="27"/>
      <c r="E12" s="27"/>
      <c r="F12" s="27"/>
      <c r="G12" s="27"/>
      <c r="H12" s="27"/>
      <c r="I12" s="27"/>
      <c r="J12" s="27"/>
      <c r="K12" s="27"/>
      <c r="L12" s="27"/>
      <c r="M12" s="27"/>
      <c r="N12" s="27"/>
      <c r="O12" s="27"/>
    </row>
    <row r="13" spans="1:15" ht="16.5">
      <c r="D13" s="27"/>
      <c r="E13" s="27"/>
      <c r="F13" s="27"/>
      <c r="G13" s="27"/>
      <c r="H13" s="27"/>
      <c r="I13" s="27"/>
      <c r="J13" s="27"/>
      <c r="K13" s="27"/>
      <c r="L13" s="27"/>
      <c r="M13" s="27"/>
      <c r="N13" s="27"/>
      <c r="O13" s="27"/>
    </row>
    <row r="14" spans="1:15" ht="16.5">
      <c r="D14" s="27"/>
      <c r="E14" s="27"/>
      <c r="F14" s="27"/>
      <c r="G14" s="27"/>
      <c r="H14" s="27"/>
      <c r="I14" s="27"/>
      <c r="J14" s="27"/>
      <c r="K14" s="27"/>
      <c r="L14" s="27"/>
      <c r="M14" s="27"/>
      <c r="N14" s="27"/>
      <c r="O14" s="27"/>
    </row>
    <row r="15" spans="1:15" ht="16.5">
      <c r="D15" s="27"/>
      <c r="E15" s="27"/>
      <c r="F15" s="27"/>
      <c r="G15" s="27"/>
      <c r="H15" s="27"/>
      <c r="I15" s="27"/>
      <c r="J15" s="27"/>
      <c r="K15" s="27"/>
      <c r="L15" s="27"/>
      <c r="M15" s="27"/>
      <c r="N15" s="27"/>
      <c r="O15" s="27"/>
    </row>
    <row r="16" spans="1:15" ht="16.5">
      <c r="D16" s="27"/>
      <c r="E16" s="27"/>
      <c r="F16" s="27"/>
      <c r="G16" s="27"/>
      <c r="H16" s="27"/>
      <c r="I16" s="27"/>
      <c r="J16" s="27"/>
      <c r="K16" s="27"/>
      <c r="L16" s="27"/>
      <c r="M16" s="27"/>
      <c r="N16" s="27"/>
      <c r="O16" s="27"/>
    </row>
    <row r="17" spans="1:15" ht="16.5">
      <c r="D17" s="27"/>
      <c r="E17" s="27"/>
      <c r="F17" s="27"/>
      <c r="G17" s="27"/>
      <c r="H17" s="27"/>
      <c r="I17" s="27"/>
      <c r="J17" s="27"/>
      <c r="K17" s="27"/>
      <c r="L17" s="27"/>
      <c r="M17" s="27"/>
      <c r="N17" s="27"/>
      <c r="O17" s="27"/>
    </row>
    <row r="18" spans="1:15" ht="16.5">
      <c r="D18" s="27"/>
      <c r="E18" s="27"/>
      <c r="F18" s="27"/>
      <c r="G18" s="27"/>
      <c r="H18" s="27"/>
      <c r="I18" s="27"/>
      <c r="J18" s="27"/>
      <c r="K18" s="27"/>
      <c r="L18" s="27"/>
      <c r="M18" s="27"/>
      <c r="N18" s="27"/>
      <c r="O18" s="27"/>
    </row>
    <row r="19" spans="1:15" ht="16.5">
      <c r="D19" s="28"/>
      <c r="E19" s="28"/>
      <c r="F19" s="28"/>
      <c r="G19" s="28"/>
      <c r="H19" s="20"/>
      <c r="I19" s="20"/>
      <c r="J19" s="20"/>
      <c r="K19" s="20"/>
      <c r="L19" s="20"/>
      <c r="M19" s="20"/>
      <c r="N19" s="20"/>
    </row>
    <row r="20" spans="1:15" s="1" customFormat="1" ht="25" customHeight="1">
      <c r="A20" s="22"/>
      <c r="B20" s="22"/>
      <c r="C20" s="22"/>
      <c r="D20" s="23" t="s">
        <v>1233</v>
      </c>
      <c r="E20" s="24"/>
      <c r="F20" s="24"/>
      <c r="G20" s="25"/>
      <c r="H20" s="25"/>
      <c r="I20" s="25"/>
      <c r="J20" s="25"/>
      <c r="K20" s="25"/>
      <c r="L20" s="25"/>
      <c r="M20" s="25"/>
      <c r="N20" s="29"/>
      <c r="O20" s="29"/>
    </row>
    <row r="21" spans="1:15" ht="17.5">
      <c r="A21" s="20"/>
      <c r="B21" s="20"/>
      <c r="C21" s="20"/>
      <c r="D21" s="26" t="s">
        <v>23</v>
      </c>
      <c r="E21" s="20"/>
      <c r="F21" s="20"/>
      <c r="G21" s="20"/>
      <c r="H21" s="20"/>
      <c r="I21" s="20"/>
      <c r="J21" s="20"/>
      <c r="K21" s="20"/>
      <c r="L21" s="20"/>
      <c r="M21" s="20"/>
      <c r="N21" s="20"/>
      <c r="O21" s="20"/>
    </row>
    <row r="22" spans="1:15" ht="16.5">
      <c r="A22" s="20"/>
      <c r="B22" s="20"/>
      <c r="C22" s="20"/>
      <c r="D22" s="20" t="s">
        <v>1234</v>
      </c>
      <c r="E22" s="20"/>
      <c r="F22" s="20"/>
      <c r="G22" s="20"/>
      <c r="H22" s="20"/>
      <c r="I22" s="20"/>
      <c r="J22" s="20"/>
      <c r="K22" s="20"/>
      <c r="L22" s="20"/>
      <c r="M22" s="20"/>
      <c r="N22" s="20"/>
      <c r="O22" s="20"/>
    </row>
    <row r="23" spans="1:15" ht="17.5">
      <c r="A23" s="20"/>
      <c r="B23" s="20"/>
      <c r="C23" s="20"/>
      <c r="D23" s="26" t="s">
        <v>12</v>
      </c>
      <c r="E23" s="20"/>
      <c r="F23" s="20"/>
      <c r="G23" s="20"/>
      <c r="H23" s="20"/>
      <c r="I23" s="20"/>
      <c r="J23" s="20"/>
      <c r="K23" s="20"/>
      <c r="L23" s="20"/>
      <c r="M23" s="20"/>
      <c r="N23" s="20"/>
      <c r="O23" s="20"/>
    </row>
    <row r="24" spans="1:15" ht="16.5">
      <c r="A24" s="20"/>
      <c r="B24" s="20"/>
      <c r="C24" s="20"/>
      <c r="D24" s="20" t="s">
        <v>1235</v>
      </c>
      <c r="E24" s="20"/>
      <c r="F24" s="20"/>
      <c r="G24" s="20"/>
      <c r="H24" s="20"/>
      <c r="I24" s="20"/>
      <c r="J24" s="20"/>
      <c r="K24" s="20"/>
      <c r="L24" s="20"/>
      <c r="M24" s="20"/>
      <c r="N24" s="20"/>
      <c r="O24" s="20"/>
    </row>
    <row r="25" spans="1:15" ht="16.5">
      <c r="A25" s="20"/>
      <c r="B25" s="20"/>
      <c r="C25" s="20"/>
      <c r="D25" s="20" t="s">
        <v>1236</v>
      </c>
      <c r="E25" s="20"/>
      <c r="F25" s="20"/>
      <c r="G25" s="20"/>
      <c r="H25" s="20"/>
      <c r="I25" s="20"/>
      <c r="J25" s="20"/>
      <c r="K25" s="20"/>
      <c r="L25" s="20"/>
      <c r="M25" s="20"/>
      <c r="N25" s="20"/>
      <c r="O25" s="20"/>
    </row>
    <row r="26" spans="1:15" ht="16.5">
      <c r="A26" s="20"/>
      <c r="B26" s="20"/>
      <c r="C26" s="20"/>
      <c r="D26" s="20" t="s">
        <v>1237</v>
      </c>
      <c r="E26" s="20"/>
      <c r="F26" s="20"/>
      <c r="G26" s="20"/>
      <c r="H26" s="20"/>
      <c r="I26" s="20"/>
      <c r="J26" s="20"/>
      <c r="K26" s="20"/>
      <c r="L26" s="20"/>
      <c r="M26" s="20"/>
      <c r="N26" s="20"/>
      <c r="O26" s="20"/>
    </row>
    <row r="27" spans="1:15" ht="16.5">
      <c r="A27" s="20"/>
      <c r="B27" s="20"/>
      <c r="C27" s="20"/>
      <c r="D27" s="20" t="s">
        <v>1238</v>
      </c>
      <c r="E27" s="20"/>
      <c r="F27" s="20"/>
      <c r="G27" s="20"/>
      <c r="H27" s="20"/>
      <c r="I27" s="20"/>
      <c r="J27" s="20"/>
      <c r="K27" s="20"/>
      <c r="L27" s="20"/>
      <c r="M27" s="20"/>
      <c r="N27" s="20"/>
      <c r="O27" s="20"/>
    </row>
    <row r="28" spans="1:15" ht="16.5">
      <c r="A28" s="20"/>
      <c r="B28" s="20"/>
      <c r="C28" s="20"/>
      <c r="D28" s="20" t="s">
        <v>1239</v>
      </c>
      <c r="E28" s="20"/>
      <c r="F28" s="20"/>
      <c r="G28" s="20"/>
      <c r="H28" s="20"/>
      <c r="I28" s="20"/>
      <c r="J28" s="20"/>
      <c r="K28" s="20"/>
      <c r="L28" s="20"/>
      <c r="M28" s="20"/>
      <c r="N28" s="20"/>
      <c r="O28" s="20"/>
    </row>
    <row r="29" spans="1:15" ht="16.5">
      <c r="A29" s="20"/>
      <c r="B29" s="20"/>
      <c r="C29" s="20"/>
      <c r="D29" s="20"/>
      <c r="E29" s="20"/>
      <c r="F29" s="20"/>
      <c r="G29" s="20"/>
      <c r="H29" s="20"/>
      <c r="I29" s="20"/>
      <c r="J29" s="20"/>
      <c r="K29" s="20"/>
      <c r="L29" s="20"/>
      <c r="M29" s="20"/>
      <c r="N29" s="20"/>
      <c r="O29" s="20"/>
    </row>
    <row r="30" spans="1:15" ht="16.5">
      <c r="A30" s="20"/>
      <c r="B30" s="20"/>
      <c r="C30" s="20"/>
      <c r="D30" s="20"/>
      <c r="E30" s="20"/>
      <c r="F30" s="20"/>
      <c r="G30" s="20"/>
      <c r="H30" s="20"/>
      <c r="I30" s="20"/>
      <c r="J30" s="20"/>
      <c r="K30" s="20"/>
      <c r="L30" s="20"/>
      <c r="M30" s="20"/>
      <c r="N30" s="20"/>
      <c r="O30" s="20"/>
    </row>
    <row r="31" spans="1:15" ht="16.5">
      <c r="A31" s="20"/>
      <c r="B31" s="20"/>
      <c r="C31" s="20"/>
      <c r="D31" s="20"/>
      <c r="E31" s="20"/>
      <c r="F31" s="20"/>
      <c r="G31" s="20"/>
      <c r="H31" s="20"/>
      <c r="I31" s="20"/>
      <c r="J31" s="20"/>
      <c r="K31" s="20"/>
      <c r="L31" s="20"/>
      <c r="M31" s="20"/>
      <c r="N31" s="20"/>
      <c r="O31" s="20"/>
    </row>
    <row r="32" spans="1:15" ht="16.5">
      <c r="A32" s="20"/>
      <c r="B32" s="20"/>
      <c r="C32" s="20"/>
      <c r="D32" s="20"/>
      <c r="E32" s="20"/>
      <c r="F32" s="20"/>
      <c r="G32" s="20"/>
      <c r="H32" s="20"/>
      <c r="I32" s="20"/>
      <c r="J32" s="20"/>
      <c r="K32" s="20"/>
      <c r="L32" s="20"/>
      <c r="M32" s="20"/>
      <c r="N32" s="20"/>
      <c r="O32" s="20"/>
    </row>
    <row r="33" spans="1:15" ht="16.5">
      <c r="A33" s="20"/>
      <c r="B33" s="20"/>
      <c r="C33" s="20"/>
      <c r="D33" s="20"/>
      <c r="E33" s="20"/>
      <c r="F33" s="20"/>
      <c r="G33" s="20"/>
      <c r="H33" s="20"/>
      <c r="I33" s="20"/>
      <c r="J33" s="20"/>
      <c r="K33" s="20"/>
      <c r="L33" s="20"/>
      <c r="M33" s="20"/>
      <c r="N33" s="20"/>
      <c r="O33" s="20"/>
    </row>
    <row r="34" spans="1:15" ht="16.5">
      <c r="A34" s="20"/>
      <c r="B34" s="20"/>
      <c r="C34" s="20"/>
      <c r="D34" s="20"/>
      <c r="E34" s="20"/>
      <c r="F34" s="20"/>
      <c r="G34" s="20"/>
      <c r="H34" s="20"/>
      <c r="I34" s="20"/>
      <c r="J34" s="20"/>
      <c r="K34" s="20"/>
      <c r="L34" s="20"/>
      <c r="M34" s="20"/>
      <c r="N34" s="20"/>
      <c r="O34" s="20"/>
    </row>
    <row r="35" spans="1:15" ht="16.5">
      <c r="A35" s="20"/>
      <c r="B35" s="20"/>
      <c r="C35" s="20"/>
      <c r="D35" s="20"/>
      <c r="E35" s="20"/>
      <c r="F35" s="20"/>
      <c r="G35" s="20"/>
      <c r="H35" s="20"/>
      <c r="I35" s="20"/>
      <c r="J35" s="20"/>
      <c r="K35" s="20"/>
      <c r="L35" s="20"/>
      <c r="M35" s="20"/>
      <c r="N35" s="20"/>
      <c r="O35" s="20"/>
    </row>
    <row r="36" spans="1:15" ht="16.5">
      <c r="A36" s="20"/>
      <c r="B36" s="20"/>
      <c r="C36" s="20"/>
      <c r="D36" s="20"/>
      <c r="E36" s="20"/>
      <c r="F36" s="20"/>
      <c r="G36" s="20"/>
      <c r="H36" s="20"/>
      <c r="I36" s="20"/>
      <c r="J36" s="20"/>
      <c r="K36" s="20"/>
      <c r="L36" s="20"/>
      <c r="M36" s="20"/>
      <c r="N36" s="20"/>
      <c r="O36" s="20"/>
    </row>
    <row r="37" spans="1:15" s="1" customFormat="1" ht="25" customHeight="1">
      <c r="A37" s="22"/>
      <c r="B37" s="22"/>
      <c r="C37" s="22"/>
      <c r="D37" s="23" t="s">
        <v>1240</v>
      </c>
      <c r="E37" s="24"/>
      <c r="F37" s="24"/>
      <c r="G37" s="25"/>
      <c r="H37" s="25"/>
      <c r="I37" s="25"/>
      <c r="J37" s="25"/>
      <c r="K37" s="25"/>
      <c r="L37" s="25"/>
      <c r="M37" s="25"/>
      <c r="N37" s="29"/>
      <c r="O37" s="29"/>
    </row>
    <row r="38" spans="1:15" ht="17.5">
      <c r="A38" s="20"/>
      <c r="B38" s="20"/>
      <c r="C38" s="20"/>
      <c r="D38" s="26" t="s">
        <v>23</v>
      </c>
      <c r="E38" s="20"/>
      <c r="F38" s="20"/>
      <c r="G38" s="20"/>
      <c r="H38" s="20"/>
      <c r="I38" s="20"/>
      <c r="J38" s="20"/>
      <c r="K38" s="20"/>
      <c r="L38" s="20"/>
      <c r="M38" s="20"/>
      <c r="N38" s="20"/>
      <c r="O38" s="20"/>
    </row>
    <row r="39" spans="1:15" ht="16.5">
      <c r="A39" s="20"/>
      <c r="B39" s="20"/>
      <c r="C39" s="20"/>
      <c r="D39" s="20" t="s">
        <v>1241</v>
      </c>
      <c r="E39" s="20"/>
      <c r="F39" s="20"/>
      <c r="G39" s="20"/>
      <c r="H39" s="20"/>
      <c r="I39" s="20"/>
      <c r="J39" s="20"/>
      <c r="K39" s="20"/>
      <c r="L39" s="20"/>
      <c r="M39" s="20"/>
      <c r="N39" s="20"/>
      <c r="O39" s="20"/>
    </row>
    <row r="40" spans="1:15" ht="17.5">
      <c r="A40" s="20"/>
      <c r="B40" s="20"/>
      <c r="C40" s="20"/>
      <c r="D40" s="26" t="s">
        <v>12</v>
      </c>
      <c r="E40" s="20"/>
      <c r="F40" s="20"/>
      <c r="G40" s="20"/>
      <c r="H40" s="20"/>
      <c r="I40" s="20"/>
      <c r="J40" s="20"/>
      <c r="K40" s="20"/>
      <c r="L40" s="20"/>
      <c r="M40" s="20"/>
      <c r="N40" s="20"/>
      <c r="O40" s="20"/>
    </row>
    <row r="41" spans="1:15" ht="16.5">
      <c r="A41" s="20"/>
      <c r="B41" s="20"/>
      <c r="C41" s="20"/>
      <c r="D41" s="20" t="s">
        <v>1242</v>
      </c>
      <c r="E41" s="20"/>
      <c r="F41" s="20"/>
      <c r="G41" s="20"/>
      <c r="H41" s="20"/>
      <c r="I41" s="20"/>
      <c r="J41" s="20"/>
      <c r="K41" s="20"/>
      <c r="L41" s="20"/>
      <c r="M41" s="20"/>
      <c r="N41" s="20"/>
      <c r="O41" s="20"/>
    </row>
    <row r="42" spans="1:15" ht="16.5">
      <c r="A42" s="20"/>
      <c r="B42" s="20"/>
      <c r="C42" s="20"/>
      <c r="D42" s="20" t="s">
        <v>1243</v>
      </c>
      <c r="E42" s="20"/>
      <c r="F42" s="20"/>
      <c r="G42" s="20"/>
      <c r="H42" s="20"/>
      <c r="I42" s="20"/>
      <c r="J42" s="20"/>
      <c r="K42" s="20"/>
      <c r="L42" s="20"/>
      <c r="M42" s="20"/>
      <c r="N42" s="20"/>
      <c r="O42" s="20"/>
    </row>
    <row r="43" spans="1:15" ht="16.5">
      <c r="A43" s="20"/>
      <c r="B43" s="20"/>
      <c r="C43" s="20"/>
      <c r="D43" s="20" t="s">
        <v>1244</v>
      </c>
      <c r="E43" s="20"/>
      <c r="F43" s="20"/>
      <c r="G43" s="20"/>
      <c r="H43" s="20"/>
      <c r="I43" s="20"/>
      <c r="J43" s="20"/>
      <c r="K43" s="20"/>
      <c r="L43" s="20"/>
      <c r="M43" s="20"/>
      <c r="N43" s="20"/>
      <c r="O43" s="20"/>
    </row>
    <row r="44" spans="1:15" ht="16.5">
      <c r="A44" s="20"/>
      <c r="B44" s="20"/>
      <c r="C44" s="20"/>
      <c r="D44" s="20" t="s">
        <v>1245</v>
      </c>
      <c r="E44" s="20"/>
      <c r="F44" s="20"/>
      <c r="G44" s="20"/>
      <c r="H44" s="20"/>
      <c r="I44" s="20"/>
      <c r="J44" s="20"/>
      <c r="K44" s="20"/>
      <c r="L44" s="20"/>
      <c r="M44" s="20"/>
      <c r="N44" s="20"/>
      <c r="O44" s="20"/>
    </row>
    <row r="45" spans="1:15" ht="16.5">
      <c r="D45" s="20"/>
      <c r="E45" s="20"/>
      <c r="F45" s="20"/>
      <c r="G45" s="20"/>
      <c r="H45" s="20"/>
      <c r="I45" s="20"/>
      <c r="J45" s="20"/>
      <c r="K45" s="20"/>
      <c r="L45" s="20"/>
      <c r="M45" s="20"/>
      <c r="N45" s="20"/>
      <c r="O45" s="20"/>
    </row>
    <row r="46" spans="1:15" ht="16.5">
      <c r="D46" s="20"/>
      <c r="E46" s="20"/>
      <c r="F46" s="20"/>
      <c r="G46" s="20"/>
      <c r="H46" s="20"/>
      <c r="I46" s="20"/>
      <c r="J46" s="20"/>
      <c r="K46" s="20"/>
      <c r="L46" s="20"/>
      <c r="M46" s="20"/>
      <c r="N46" s="20"/>
      <c r="O46" s="20"/>
    </row>
    <row r="47" spans="1:15" ht="16.5">
      <c r="D47" s="20"/>
      <c r="E47" s="20"/>
      <c r="F47" s="20"/>
      <c r="G47" s="20"/>
      <c r="H47" s="20"/>
      <c r="I47" s="20"/>
      <c r="J47" s="20"/>
      <c r="K47" s="20"/>
      <c r="L47" s="20"/>
      <c r="M47" s="20"/>
      <c r="N47" s="20"/>
      <c r="O47" s="20"/>
    </row>
    <row r="48" spans="1:15" ht="16.5">
      <c r="D48" s="20"/>
      <c r="E48" s="20"/>
      <c r="F48" s="20"/>
      <c r="G48" s="20"/>
      <c r="H48" s="20"/>
      <c r="I48" s="20"/>
      <c r="J48" s="20"/>
      <c r="K48" s="20"/>
      <c r="L48" s="20"/>
      <c r="M48" s="20"/>
      <c r="N48" s="20"/>
      <c r="O48" s="20"/>
    </row>
    <row r="49" spans="4:15" ht="16.5">
      <c r="D49" s="20"/>
      <c r="E49" s="20"/>
      <c r="F49" s="20"/>
      <c r="G49" s="20"/>
      <c r="H49" s="20"/>
      <c r="I49" s="20"/>
      <c r="J49" s="20"/>
      <c r="K49" s="20"/>
      <c r="L49" s="20"/>
      <c r="M49" s="20"/>
      <c r="N49" s="20"/>
      <c r="O49" s="20"/>
    </row>
    <row r="50" spans="4:15" ht="16.5">
      <c r="D50" s="20"/>
      <c r="E50" s="20"/>
      <c r="F50" s="20"/>
      <c r="G50" s="20"/>
      <c r="H50" s="20"/>
      <c r="I50" s="20"/>
      <c r="J50" s="20"/>
      <c r="K50" s="20"/>
      <c r="L50" s="20"/>
      <c r="M50" s="20"/>
      <c r="N50" s="20"/>
      <c r="O50" s="20"/>
    </row>
    <row r="51" spans="4:15" ht="16.5">
      <c r="D51" s="20"/>
      <c r="E51" s="20"/>
      <c r="F51" s="20"/>
      <c r="G51" s="20"/>
      <c r="H51" s="20"/>
      <c r="I51" s="20"/>
      <c r="J51" s="20"/>
      <c r="K51" s="20"/>
      <c r="L51" s="20"/>
      <c r="M51" s="20"/>
      <c r="N51" s="20"/>
      <c r="O51" s="20"/>
    </row>
    <row r="52" spans="4:15" ht="16.5">
      <c r="D52" s="20"/>
      <c r="E52" s="20"/>
      <c r="F52" s="20"/>
      <c r="G52" s="20"/>
      <c r="H52" s="20"/>
      <c r="I52" s="20"/>
      <c r="J52" s="20"/>
      <c r="K52" s="20"/>
      <c r="L52" s="20"/>
      <c r="M52" s="20"/>
      <c r="N52" s="20"/>
      <c r="O52" s="20"/>
    </row>
    <row r="53" spans="4:15" ht="16.5">
      <c r="D53" s="20"/>
      <c r="E53" s="20"/>
      <c r="F53" s="20"/>
      <c r="G53" s="20"/>
      <c r="H53" s="20"/>
      <c r="I53" s="20"/>
      <c r="J53" s="20"/>
      <c r="K53" s="20"/>
      <c r="L53" s="20"/>
      <c r="M53" s="20"/>
      <c r="N53" s="20"/>
      <c r="O53" s="20"/>
    </row>
    <row r="54" spans="4:15" ht="17.5">
      <c r="D54" s="23" t="s">
        <v>1246</v>
      </c>
      <c r="E54" s="24"/>
      <c r="F54" s="24"/>
      <c r="G54" s="25"/>
      <c r="H54" s="25"/>
      <c r="I54" s="25"/>
      <c r="J54" s="25"/>
      <c r="K54" s="25"/>
      <c r="L54" s="25"/>
      <c r="M54" s="25"/>
      <c r="N54" s="29"/>
      <c r="O54" s="29"/>
    </row>
    <row r="55" spans="4:15" ht="17.5">
      <c r="D55" s="26" t="s">
        <v>10</v>
      </c>
    </row>
    <row r="56" spans="4:15" ht="16.5">
      <c r="D56" s="20" t="s">
        <v>1247</v>
      </c>
    </row>
    <row r="57" spans="4:15" ht="17.5">
      <c r="D57" s="26" t="s">
        <v>12</v>
      </c>
    </row>
    <row r="58" spans="4:15" ht="16.5">
      <c r="D58" s="20" t="s">
        <v>1248</v>
      </c>
    </row>
    <row r="59" spans="4:15" ht="16.5">
      <c r="D59" s="20" t="s">
        <v>54</v>
      </c>
    </row>
    <row r="60" spans="4:15" ht="16.5">
      <c r="D60" s="20" t="s">
        <v>1249</v>
      </c>
    </row>
    <row r="61" spans="4:15" ht="16.5">
      <c r="D61" s="20" t="s">
        <v>75</v>
      </c>
    </row>
    <row r="62" spans="4:15" ht="19">
      <c r="D62" s="20" t="s">
        <v>1250</v>
      </c>
    </row>
    <row r="63" spans="4:15" ht="16.5">
      <c r="D63" s="20" t="s">
        <v>1251</v>
      </c>
    </row>
    <row r="64" spans="4:15" ht="16.5">
      <c r="D64" s="20" t="s">
        <v>1252</v>
      </c>
    </row>
    <row r="65" spans="1:15" ht="16.5">
      <c r="D65" s="20" t="s">
        <v>1253</v>
      </c>
    </row>
    <row r="66" spans="1:15" ht="16.5">
      <c r="D66" s="20" t="s">
        <v>35</v>
      </c>
    </row>
    <row r="67" spans="1:15" ht="16.5">
      <c r="D67" s="20" t="s">
        <v>1254</v>
      </c>
      <c r="E67" s="20"/>
      <c r="F67" s="20"/>
      <c r="G67" s="20"/>
      <c r="H67" s="20"/>
      <c r="I67" s="20"/>
      <c r="J67" s="20"/>
      <c r="K67" s="20"/>
      <c r="L67" s="20"/>
      <c r="M67" s="20"/>
      <c r="N67" s="20"/>
      <c r="O67" s="20"/>
    </row>
    <row r="77" spans="1:15" ht="30" customHeight="1">
      <c r="A77" s="12"/>
      <c r="B77" s="13" t="s">
        <v>7</v>
      </c>
      <c r="C77" s="14"/>
      <c r="D77" s="15"/>
      <c r="E77" s="15"/>
      <c r="F77" s="15"/>
      <c r="G77" s="15"/>
      <c r="H77" s="15"/>
      <c r="I77" s="15"/>
      <c r="J77" s="15"/>
      <c r="K77" s="15"/>
      <c r="L77" s="14"/>
      <c r="M77" s="14"/>
      <c r="N77" s="14"/>
      <c r="O77" s="16">
        <v>99</v>
      </c>
    </row>
  </sheetData>
  <mergeCells count="2">
    <mergeCell ref="H1:N1"/>
    <mergeCell ref="D7:O9"/>
  </mergeCells>
  <hyperlinks>
    <hyperlink ref="B77" r:id="rId1" tooltip="http://www.Z43-cable.vn" xr:uid="{00000000-0004-0000-5F00-000000000000}"/>
  </hyperlinks>
  <pageMargins left="0.47222222222222199" right="0.47222222222222199" top="0.118055555555556" bottom="5.9027777777777797E-2" header="0" footer="0"/>
  <pageSetup paperSize="9" scale="61" orientation="portrait" r:id="rId2"/>
  <colBreaks count="1" manualBreakCount="1">
    <brk id="15" max="92" man="1"/>
  </colBreaks>
  <drawing r:id="rId3"/>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tabColor rgb="FFFF0000"/>
  </sheetPr>
  <dimension ref="A1:O77"/>
  <sheetViews>
    <sheetView view="pageBreakPreview" topLeftCell="A61" zoomScale="70" zoomScaleNormal="115" workbookViewId="0">
      <selection activeCell="U48" sqref="U48"/>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1255</v>
      </c>
      <c r="B1" s="17"/>
      <c r="C1" s="17"/>
      <c r="D1" s="17"/>
      <c r="E1" s="17"/>
      <c r="F1" s="17"/>
      <c r="H1" s="179" t="s">
        <v>1</v>
      </c>
      <c r="I1" s="179"/>
      <c r="J1" s="179"/>
      <c r="K1" s="179"/>
      <c r="L1" s="179"/>
      <c r="M1" s="179"/>
      <c r="N1" s="179"/>
    </row>
    <row r="2" spans="1:15" s="1" customFormat="1" ht="45" customHeight="1">
      <c r="A2" s="18"/>
      <c r="B2" s="19"/>
      <c r="C2" s="19"/>
      <c r="D2" s="19"/>
      <c r="E2" s="19"/>
      <c r="F2" s="19"/>
      <c r="G2" s="19"/>
      <c r="H2" s="19"/>
      <c r="I2" s="19"/>
      <c r="J2" s="19"/>
      <c r="K2" s="19"/>
      <c r="L2" s="19"/>
      <c r="M2" s="19"/>
      <c r="N2" s="19"/>
      <c r="O2" s="19"/>
    </row>
    <row r="3" spans="1:15" s="1" customFormat="1" ht="15.5">
      <c r="A3" s="2"/>
      <c r="B3" s="2"/>
      <c r="C3" s="2"/>
      <c r="D3" s="2"/>
      <c r="E3" s="2"/>
      <c r="F3" s="2"/>
      <c r="G3" s="2"/>
      <c r="H3" s="2"/>
      <c r="I3" s="2"/>
      <c r="J3" s="2"/>
      <c r="K3" s="2"/>
      <c r="L3" s="2"/>
      <c r="M3" s="2"/>
      <c r="N3" s="2"/>
      <c r="O3" s="2"/>
    </row>
    <row r="4" spans="1:15" s="1" customFormat="1" ht="15.5">
      <c r="A4" s="2"/>
      <c r="B4" s="2"/>
      <c r="C4" s="2"/>
      <c r="D4" s="2"/>
      <c r="E4" s="2"/>
      <c r="F4" s="2"/>
      <c r="G4" s="2"/>
      <c r="H4" s="2"/>
      <c r="I4" s="2"/>
      <c r="J4" s="2"/>
      <c r="K4" s="2"/>
      <c r="L4" s="2"/>
      <c r="M4" s="2"/>
      <c r="N4" s="2"/>
      <c r="O4" s="2"/>
    </row>
    <row r="5" spans="1:15" s="1" customFormat="1" ht="15.5">
      <c r="A5" s="2"/>
      <c r="B5" s="2"/>
      <c r="C5" s="2"/>
      <c r="D5" s="2"/>
      <c r="E5" s="2"/>
      <c r="F5" s="2"/>
      <c r="G5" s="2"/>
      <c r="H5" s="2"/>
      <c r="I5" s="2"/>
      <c r="J5" s="2"/>
      <c r="K5" s="2"/>
      <c r="L5" s="2"/>
      <c r="M5" s="2"/>
      <c r="N5" s="2"/>
      <c r="O5" s="2"/>
    </row>
    <row r="6" spans="1:15" s="1" customFormat="1" ht="15.5">
      <c r="A6" s="2"/>
      <c r="B6" s="2"/>
      <c r="C6" s="2"/>
      <c r="D6" s="2"/>
      <c r="E6" s="2"/>
      <c r="F6" s="2"/>
      <c r="G6" s="2"/>
      <c r="H6" s="2"/>
      <c r="I6" s="2"/>
      <c r="J6" s="2"/>
      <c r="K6" s="2"/>
      <c r="L6" s="2"/>
      <c r="M6" s="2"/>
      <c r="N6" s="2"/>
      <c r="O6" s="2"/>
    </row>
    <row r="7" spans="1:15" s="1" customFormat="1" ht="15.5">
      <c r="A7" s="2"/>
      <c r="B7" s="2"/>
      <c r="C7" s="2"/>
      <c r="D7" s="2"/>
      <c r="E7" s="2"/>
      <c r="F7" s="2"/>
      <c r="G7" s="2"/>
      <c r="H7" s="2"/>
      <c r="I7" s="2"/>
      <c r="J7" s="2"/>
      <c r="K7" s="2"/>
      <c r="L7" s="2"/>
      <c r="M7" s="2"/>
      <c r="N7" s="2"/>
      <c r="O7" s="2"/>
    </row>
    <row r="8" spans="1:15" s="1" customFormat="1" ht="15.5">
      <c r="A8" s="2"/>
      <c r="B8" s="2"/>
      <c r="C8" s="2"/>
      <c r="D8" s="2"/>
      <c r="E8" s="2"/>
      <c r="F8" s="2"/>
      <c r="G8" s="2"/>
      <c r="H8" s="2"/>
      <c r="I8" s="2"/>
      <c r="J8" s="2"/>
      <c r="K8" s="2"/>
      <c r="L8" s="2"/>
      <c r="M8" s="2"/>
      <c r="N8" s="2"/>
      <c r="O8" s="2"/>
    </row>
    <row r="9" spans="1:15" s="1" customFormat="1" ht="15.5">
      <c r="A9" s="2"/>
      <c r="B9" s="2"/>
      <c r="C9" s="2"/>
      <c r="D9" s="2"/>
      <c r="E9" s="2"/>
      <c r="F9" s="2"/>
      <c r="G9" s="2"/>
      <c r="H9" s="2"/>
      <c r="I9" s="2"/>
      <c r="J9" s="2"/>
      <c r="K9" s="2"/>
      <c r="L9" s="2"/>
      <c r="M9" s="2"/>
      <c r="N9" s="2"/>
      <c r="O9" s="2"/>
    </row>
    <row r="10" spans="1:15" s="1" customFormat="1" ht="15.5">
      <c r="A10" s="2"/>
      <c r="B10" s="2"/>
      <c r="C10" s="2"/>
      <c r="D10" s="2"/>
      <c r="E10" s="2"/>
      <c r="F10" s="2"/>
      <c r="G10" s="2"/>
      <c r="H10" s="2"/>
      <c r="I10" s="2"/>
      <c r="J10" s="2"/>
      <c r="K10" s="2"/>
      <c r="L10" s="2"/>
      <c r="M10" s="2"/>
      <c r="N10" s="2"/>
      <c r="O10" s="2"/>
    </row>
    <row r="11" spans="1:15" s="1" customFormat="1" ht="15.5">
      <c r="A11" s="2"/>
      <c r="B11" s="2"/>
      <c r="C11" s="2"/>
      <c r="D11" s="2"/>
      <c r="E11" s="2"/>
      <c r="F11" s="2"/>
      <c r="G11" s="2"/>
      <c r="H11" s="2"/>
      <c r="I11" s="2"/>
      <c r="J11" s="2"/>
      <c r="K11" s="2"/>
      <c r="L11" s="2"/>
      <c r="M11" s="2"/>
      <c r="N11" s="2"/>
      <c r="O11" s="2"/>
    </row>
    <row r="12" spans="1:15" s="1" customFormat="1" ht="15.5">
      <c r="A12" s="2"/>
      <c r="B12" s="2"/>
      <c r="C12" s="2"/>
      <c r="D12" s="2"/>
      <c r="E12" s="2"/>
      <c r="F12" s="2"/>
      <c r="G12" s="2"/>
      <c r="H12" s="2"/>
      <c r="I12" s="2"/>
      <c r="J12" s="2"/>
      <c r="K12" s="2"/>
      <c r="L12" s="2"/>
      <c r="M12" s="2"/>
      <c r="N12" s="2"/>
      <c r="O12" s="2"/>
    </row>
    <row r="13" spans="1:15" s="1" customFormat="1" ht="15.5">
      <c r="A13" s="2"/>
      <c r="B13" s="2"/>
      <c r="C13" s="2"/>
      <c r="D13" s="2"/>
      <c r="E13" s="2"/>
      <c r="F13" s="2"/>
      <c r="G13" s="2"/>
      <c r="H13" s="2"/>
      <c r="I13" s="2"/>
      <c r="J13" s="2"/>
      <c r="K13" s="2"/>
      <c r="L13" s="2"/>
      <c r="M13" s="2"/>
      <c r="N13" s="2"/>
      <c r="O13" s="2"/>
    </row>
    <row r="14" spans="1:15" s="1" customFormat="1" ht="15.5">
      <c r="A14" s="2"/>
      <c r="B14" s="2"/>
      <c r="C14" s="2"/>
      <c r="D14" s="2"/>
      <c r="E14" s="2"/>
      <c r="F14" s="2"/>
      <c r="G14" s="2"/>
      <c r="H14" s="2"/>
      <c r="I14" s="2"/>
      <c r="J14" s="2"/>
      <c r="K14" s="2"/>
      <c r="L14" s="2"/>
      <c r="M14" s="2"/>
      <c r="N14" s="2"/>
      <c r="O14" s="2"/>
    </row>
    <row r="15" spans="1:15" s="1" customFormat="1" ht="15.5">
      <c r="A15" s="2"/>
      <c r="B15" s="2"/>
      <c r="C15" s="2"/>
      <c r="D15" s="2"/>
      <c r="E15" s="2"/>
      <c r="F15" s="2"/>
      <c r="G15" s="2"/>
      <c r="H15" s="2"/>
      <c r="I15" s="2"/>
      <c r="J15" s="2"/>
      <c r="K15" s="2"/>
      <c r="L15" s="2"/>
      <c r="M15" s="2"/>
      <c r="N15" s="2"/>
      <c r="O15" s="2"/>
    </row>
    <row r="16" spans="1:15" s="1" customFormat="1" ht="15.5">
      <c r="A16" s="2"/>
      <c r="B16" s="2"/>
      <c r="C16" s="2"/>
      <c r="D16" s="2"/>
      <c r="E16" s="2"/>
      <c r="F16" s="2"/>
      <c r="G16" s="2"/>
      <c r="H16" s="2"/>
      <c r="I16" s="2"/>
      <c r="J16" s="2"/>
      <c r="K16" s="2"/>
      <c r="L16" s="2"/>
      <c r="M16" s="2"/>
      <c r="N16" s="2"/>
      <c r="O16" s="2"/>
    </row>
    <row r="17" spans="1:15" s="1" customFormat="1" ht="15.5">
      <c r="A17" s="2"/>
      <c r="B17" s="2"/>
      <c r="C17" s="2"/>
      <c r="D17" s="2"/>
      <c r="E17" s="2"/>
      <c r="F17" s="2"/>
      <c r="G17" s="2"/>
      <c r="H17" s="2"/>
      <c r="I17" s="2"/>
      <c r="J17" s="2"/>
      <c r="K17" s="2"/>
      <c r="L17" s="2"/>
      <c r="M17" s="2"/>
      <c r="N17" s="2"/>
      <c r="O17" s="2"/>
    </row>
    <row r="18" spans="1:15" s="1" customFormat="1" ht="15.5">
      <c r="A18" s="2"/>
      <c r="B18" s="2"/>
      <c r="C18" s="2"/>
      <c r="D18" s="2"/>
      <c r="E18" s="2"/>
      <c r="F18" s="2"/>
      <c r="G18" s="2"/>
      <c r="H18" s="2"/>
      <c r="I18" s="2"/>
      <c r="J18" s="2"/>
      <c r="K18" s="2"/>
      <c r="L18" s="2"/>
      <c r="M18" s="2"/>
      <c r="N18" s="2"/>
      <c r="O18" s="2"/>
    </row>
    <row r="19" spans="1:15" s="1" customFormat="1" ht="15.5">
      <c r="A19" s="2"/>
      <c r="B19" s="2"/>
      <c r="C19" s="2"/>
      <c r="D19" s="2"/>
      <c r="E19" s="2"/>
      <c r="F19" s="2"/>
      <c r="G19" s="2"/>
      <c r="H19" s="2"/>
      <c r="I19" s="2"/>
      <c r="J19" s="2"/>
      <c r="K19" s="2"/>
      <c r="L19" s="2"/>
      <c r="M19" s="2"/>
      <c r="N19" s="2"/>
      <c r="O19" s="2"/>
    </row>
    <row r="20" spans="1:15" s="1" customFormat="1" ht="15.5">
      <c r="A20" s="2"/>
      <c r="B20" s="2"/>
      <c r="C20" s="2"/>
      <c r="D20" s="2"/>
      <c r="E20" s="2"/>
      <c r="F20" s="2"/>
      <c r="G20" s="2"/>
      <c r="H20" s="2"/>
      <c r="I20" s="2"/>
      <c r="J20" s="2"/>
      <c r="K20" s="2"/>
      <c r="L20" s="2"/>
      <c r="M20" s="2"/>
      <c r="N20" s="2"/>
      <c r="O20" s="2"/>
    </row>
    <row r="21" spans="1:15" s="1" customFormat="1" ht="15.5">
      <c r="A21" s="2"/>
      <c r="B21" s="2"/>
      <c r="C21" s="2"/>
      <c r="D21" s="2"/>
      <c r="E21" s="2"/>
      <c r="F21" s="2"/>
      <c r="G21" s="2"/>
      <c r="H21" s="2"/>
      <c r="I21" s="2"/>
      <c r="J21" s="2"/>
      <c r="K21" s="2"/>
      <c r="L21" s="2"/>
      <c r="M21" s="2"/>
      <c r="N21" s="2"/>
      <c r="O21" s="2"/>
    </row>
    <row r="22" spans="1:15" s="1" customFormat="1" ht="15.5">
      <c r="A22" s="2"/>
      <c r="B22" s="2"/>
      <c r="C22" s="2"/>
      <c r="D22" s="2"/>
      <c r="E22" s="2"/>
      <c r="F22" s="2"/>
      <c r="G22" s="2"/>
      <c r="H22" s="2"/>
      <c r="I22" s="2"/>
      <c r="J22" s="2"/>
      <c r="K22" s="2"/>
      <c r="L22" s="2"/>
      <c r="M22" s="2"/>
      <c r="N22" s="2"/>
      <c r="O22" s="2"/>
    </row>
    <row r="23" spans="1:15" s="1" customFormat="1" ht="15.5">
      <c r="A23" s="2"/>
      <c r="B23" s="2"/>
      <c r="C23" s="2"/>
      <c r="D23" s="2"/>
      <c r="E23" s="2"/>
      <c r="F23" s="2"/>
      <c r="G23" s="2"/>
      <c r="H23" s="2"/>
      <c r="I23" s="2"/>
      <c r="J23" s="2"/>
      <c r="K23" s="2"/>
      <c r="L23" s="2"/>
      <c r="M23" s="2"/>
      <c r="N23" s="2"/>
      <c r="O23" s="2"/>
    </row>
    <row r="24" spans="1:15" s="1" customFormat="1" ht="15.5">
      <c r="A24" s="2"/>
      <c r="B24" s="2"/>
      <c r="C24" s="2"/>
      <c r="D24" s="2"/>
      <c r="E24" s="2"/>
      <c r="F24" s="2"/>
      <c r="G24" s="2"/>
      <c r="H24" s="2"/>
      <c r="I24" s="2"/>
      <c r="J24" s="2"/>
      <c r="K24" s="2"/>
      <c r="L24" s="2"/>
      <c r="M24" s="2"/>
      <c r="N24" s="2"/>
      <c r="O24" s="2"/>
    </row>
    <row r="25" spans="1:15" s="1" customFormat="1" ht="15.5">
      <c r="A25" s="2"/>
      <c r="B25" s="2"/>
      <c r="C25" s="2"/>
      <c r="D25" s="2"/>
      <c r="E25" s="2"/>
      <c r="F25" s="2"/>
      <c r="G25" s="2"/>
      <c r="H25" s="2"/>
      <c r="I25" s="2"/>
      <c r="J25" s="2"/>
      <c r="K25" s="2"/>
      <c r="L25" s="2"/>
      <c r="M25" s="2"/>
      <c r="N25" s="2"/>
      <c r="O25" s="2"/>
    </row>
    <row r="26" spans="1:15" s="1" customFormat="1" ht="15.5">
      <c r="A26" s="2"/>
      <c r="B26" s="2"/>
      <c r="C26" s="2"/>
      <c r="D26" s="2"/>
      <c r="E26" s="2"/>
      <c r="F26" s="2"/>
      <c r="G26" s="2"/>
      <c r="H26" s="2"/>
      <c r="I26" s="2"/>
      <c r="J26" s="2"/>
      <c r="K26" s="2"/>
      <c r="L26" s="2"/>
      <c r="M26" s="2"/>
      <c r="N26" s="2"/>
      <c r="O26" s="2"/>
    </row>
    <row r="27" spans="1:15" s="1" customFormat="1" ht="15.5">
      <c r="A27" s="2"/>
      <c r="B27" s="2"/>
      <c r="C27" s="2"/>
      <c r="D27" s="2"/>
      <c r="E27" s="2"/>
      <c r="F27" s="2"/>
      <c r="G27" s="2"/>
      <c r="H27" s="2"/>
      <c r="I27" s="2"/>
      <c r="J27" s="2"/>
      <c r="K27" s="2"/>
      <c r="L27" s="2"/>
      <c r="M27" s="2"/>
      <c r="N27" s="2"/>
      <c r="O27" s="2"/>
    </row>
    <row r="28" spans="1:15" s="1" customFormat="1" ht="15.5">
      <c r="A28" s="2"/>
      <c r="B28" s="2"/>
      <c r="C28" s="2"/>
      <c r="D28" s="2"/>
      <c r="E28" s="2"/>
      <c r="F28" s="2"/>
      <c r="G28" s="2"/>
      <c r="H28" s="2"/>
      <c r="I28" s="2"/>
      <c r="J28" s="2"/>
      <c r="K28" s="2"/>
      <c r="L28" s="2"/>
      <c r="M28" s="2"/>
      <c r="N28" s="2"/>
      <c r="O28" s="2"/>
    </row>
    <row r="29" spans="1:15" s="1" customFormat="1" ht="15.5">
      <c r="A29" s="2"/>
      <c r="B29" s="2"/>
      <c r="C29" s="2"/>
      <c r="D29" s="2"/>
      <c r="E29" s="2"/>
      <c r="F29" s="2"/>
      <c r="G29" s="2"/>
      <c r="H29" s="2"/>
      <c r="I29" s="2"/>
      <c r="J29" s="2"/>
      <c r="K29" s="2"/>
      <c r="L29" s="2"/>
      <c r="M29" s="2"/>
      <c r="N29" s="2"/>
      <c r="O29" s="2"/>
    </row>
    <row r="30" spans="1:15" s="1" customFormat="1" ht="15.5">
      <c r="A30" s="2"/>
      <c r="B30" s="2"/>
      <c r="C30" s="2"/>
      <c r="D30" s="2"/>
      <c r="E30" s="2"/>
      <c r="F30" s="2"/>
      <c r="G30" s="2"/>
      <c r="H30" s="2"/>
      <c r="I30" s="2"/>
      <c r="J30" s="2"/>
      <c r="K30" s="2"/>
      <c r="L30" s="2"/>
      <c r="M30" s="2"/>
      <c r="N30" s="2"/>
      <c r="O30" s="2"/>
    </row>
    <row r="31" spans="1:15" s="1" customFormat="1" ht="15.5">
      <c r="A31" s="2"/>
      <c r="B31" s="2"/>
      <c r="C31" s="2"/>
      <c r="D31" s="2"/>
      <c r="E31" s="2"/>
      <c r="F31" s="2"/>
      <c r="G31" s="2"/>
      <c r="H31" s="2"/>
      <c r="I31" s="2"/>
      <c r="J31" s="2"/>
      <c r="K31" s="2"/>
      <c r="L31" s="2"/>
      <c r="M31" s="2"/>
      <c r="N31" s="2"/>
      <c r="O31" s="2"/>
    </row>
    <row r="32" spans="1:15" s="1" customFormat="1" ht="15.5">
      <c r="A32" s="2"/>
      <c r="B32" s="2"/>
      <c r="C32" s="2"/>
      <c r="D32" s="2"/>
      <c r="E32" s="2"/>
      <c r="F32" s="2"/>
      <c r="G32" s="2"/>
      <c r="H32" s="2"/>
      <c r="I32" s="2"/>
      <c r="J32" s="2"/>
      <c r="K32" s="2"/>
      <c r="L32" s="2"/>
      <c r="M32" s="2"/>
      <c r="N32" s="2"/>
      <c r="O32" s="2"/>
    </row>
    <row r="33" spans="1:15" s="1" customFormat="1" ht="15.5">
      <c r="A33" s="2"/>
      <c r="B33" s="2"/>
      <c r="C33" s="2"/>
      <c r="D33" s="2"/>
      <c r="E33" s="2"/>
      <c r="F33" s="2"/>
      <c r="G33" s="2"/>
      <c r="H33" s="2"/>
      <c r="I33" s="2"/>
      <c r="J33" s="2"/>
      <c r="K33" s="2"/>
      <c r="L33" s="2"/>
      <c r="M33" s="2"/>
      <c r="N33" s="2"/>
      <c r="O33" s="2"/>
    </row>
    <row r="34" spans="1:15" s="1" customFormat="1" ht="15.5">
      <c r="A34" s="2"/>
      <c r="B34" s="2"/>
      <c r="C34" s="2"/>
      <c r="D34" s="2"/>
      <c r="E34" s="2"/>
      <c r="F34" s="2"/>
      <c r="G34" s="2"/>
      <c r="H34" s="2"/>
      <c r="I34" s="2"/>
      <c r="J34" s="2"/>
      <c r="K34" s="2"/>
      <c r="L34" s="2"/>
      <c r="M34" s="2"/>
      <c r="N34" s="2"/>
      <c r="O34" s="2"/>
    </row>
    <row r="35" spans="1:15" s="1" customFormat="1" ht="15.5">
      <c r="A35" s="2"/>
      <c r="B35" s="2"/>
      <c r="C35" s="2"/>
      <c r="D35" s="2"/>
      <c r="E35" s="2"/>
      <c r="F35" s="2"/>
      <c r="G35" s="2"/>
      <c r="H35" s="2"/>
      <c r="I35" s="2"/>
      <c r="J35" s="2"/>
      <c r="K35" s="2"/>
      <c r="L35" s="2"/>
      <c r="M35" s="2"/>
      <c r="N35" s="2"/>
      <c r="O35" s="2"/>
    </row>
    <row r="36" spans="1:15" s="1" customFormat="1" ht="15.5">
      <c r="A36" s="2"/>
      <c r="B36" s="2"/>
      <c r="C36" s="2"/>
      <c r="D36" s="2"/>
      <c r="E36" s="2"/>
      <c r="F36" s="2"/>
      <c r="G36" s="2"/>
      <c r="H36" s="2"/>
      <c r="I36" s="2"/>
      <c r="J36" s="2"/>
      <c r="K36" s="2"/>
      <c r="L36" s="2"/>
      <c r="M36" s="2"/>
      <c r="N36" s="2"/>
      <c r="O36" s="2"/>
    </row>
    <row r="37" spans="1:15" s="1" customFormat="1" ht="15.5">
      <c r="A37" s="2"/>
      <c r="B37" s="2"/>
      <c r="C37" s="2"/>
      <c r="D37" s="2"/>
      <c r="E37" s="2"/>
      <c r="F37" s="2"/>
      <c r="G37" s="2"/>
      <c r="H37" s="2"/>
      <c r="I37" s="2"/>
      <c r="J37" s="2"/>
      <c r="K37" s="2"/>
      <c r="L37" s="2"/>
      <c r="M37" s="2"/>
      <c r="N37" s="2"/>
      <c r="O37" s="2"/>
    </row>
    <row r="38" spans="1:15" s="1" customFormat="1" ht="15.5">
      <c r="A38" s="2"/>
      <c r="B38" s="2"/>
      <c r="C38" s="2"/>
      <c r="D38" s="2"/>
      <c r="E38" s="2"/>
      <c r="F38" s="2"/>
      <c r="G38" s="2"/>
      <c r="H38" s="2"/>
      <c r="I38" s="2"/>
      <c r="J38" s="2"/>
      <c r="K38" s="2"/>
      <c r="L38" s="2"/>
      <c r="M38" s="2"/>
      <c r="N38" s="2"/>
      <c r="O38" s="2"/>
    </row>
    <row r="39" spans="1:15" s="1" customFormat="1" ht="15.5">
      <c r="A39" s="2"/>
      <c r="B39" s="2"/>
      <c r="C39" s="2"/>
      <c r="D39" s="2"/>
      <c r="E39" s="2"/>
      <c r="F39" s="2"/>
      <c r="G39" s="2"/>
      <c r="H39" s="2"/>
      <c r="I39" s="2"/>
      <c r="J39" s="2"/>
      <c r="K39" s="2"/>
      <c r="L39" s="2"/>
      <c r="M39" s="2"/>
      <c r="N39" s="2"/>
      <c r="O39" s="2"/>
    </row>
    <row r="40" spans="1:15" s="1" customFormat="1" ht="15.5">
      <c r="A40" s="2"/>
      <c r="B40" s="2"/>
      <c r="C40" s="2"/>
      <c r="D40" s="2"/>
      <c r="E40" s="2"/>
      <c r="F40" s="2"/>
      <c r="G40" s="2"/>
      <c r="H40" s="2"/>
      <c r="I40" s="2"/>
      <c r="J40" s="2"/>
      <c r="K40" s="2"/>
      <c r="L40" s="2"/>
      <c r="M40" s="2"/>
      <c r="N40" s="2"/>
      <c r="O40" s="2"/>
    </row>
    <row r="41" spans="1:15" s="1" customFormat="1" ht="15.5">
      <c r="A41" s="2"/>
      <c r="B41" s="2"/>
      <c r="C41" s="2"/>
      <c r="D41" s="2"/>
      <c r="E41" s="2"/>
      <c r="F41" s="2"/>
      <c r="G41" s="2"/>
      <c r="H41" s="2"/>
      <c r="I41" s="2"/>
      <c r="J41" s="2"/>
      <c r="K41" s="2"/>
      <c r="L41" s="2"/>
      <c r="M41" s="2"/>
      <c r="N41" s="2"/>
      <c r="O41" s="2"/>
    </row>
    <row r="42" spans="1:15" s="1" customFormat="1" ht="15.5">
      <c r="A42" s="2"/>
      <c r="B42" s="2"/>
      <c r="C42" s="2"/>
      <c r="D42" s="2"/>
      <c r="E42" s="2"/>
      <c r="F42" s="2"/>
      <c r="G42" s="2"/>
      <c r="H42" s="2"/>
      <c r="I42" s="2"/>
      <c r="J42" s="2"/>
      <c r="K42" s="2"/>
      <c r="L42" s="2"/>
      <c r="M42" s="2"/>
      <c r="N42" s="2"/>
      <c r="O42" s="2"/>
    </row>
    <row r="43" spans="1:15" s="1" customFormat="1" ht="15.5">
      <c r="A43" s="2"/>
      <c r="B43" s="2"/>
      <c r="C43" s="2"/>
      <c r="D43" s="2"/>
      <c r="E43" s="2"/>
      <c r="F43" s="2"/>
      <c r="G43" s="2"/>
      <c r="H43" s="2"/>
      <c r="I43" s="2"/>
      <c r="J43" s="2"/>
      <c r="K43" s="2"/>
      <c r="L43" s="2"/>
      <c r="M43" s="2"/>
      <c r="N43" s="2"/>
      <c r="O43" s="2"/>
    </row>
    <row r="44" spans="1:15" s="1" customFormat="1" ht="15.5">
      <c r="A44" s="2"/>
      <c r="B44" s="2"/>
      <c r="C44" s="2"/>
      <c r="D44" s="2"/>
      <c r="E44" s="2"/>
      <c r="F44" s="2"/>
      <c r="G44" s="2"/>
      <c r="H44" s="2"/>
      <c r="I44" s="2"/>
      <c r="J44" s="2"/>
      <c r="K44" s="2"/>
      <c r="L44" s="2"/>
      <c r="M44" s="2"/>
      <c r="N44" s="2"/>
      <c r="O44" s="2"/>
    </row>
    <row r="45" spans="1:15" s="1" customFormat="1" ht="15.5">
      <c r="A45" s="2"/>
      <c r="B45" s="2"/>
      <c r="C45" s="2"/>
      <c r="D45" s="2"/>
      <c r="E45" s="2"/>
      <c r="F45" s="2"/>
      <c r="G45" s="2"/>
      <c r="H45" s="2"/>
      <c r="I45" s="2"/>
      <c r="J45" s="2"/>
      <c r="K45" s="2"/>
      <c r="L45" s="2"/>
      <c r="M45" s="2"/>
      <c r="N45" s="2"/>
      <c r="O45" s="2"/>
    </row>
    <row r="46" spans="1:15" s="1" customFormat="1" ht="15.5">
      <c r="A46" s="2"/>
      <c r="B46" s="2"/>
      <c r="C46" s="2"/>
      <c r="D46" s="2"/>
      <c r="E46" s="2"/>
      <c r="F46" s="2"/>
      <c r="G46" s="2"/>
      <c r="H46" s="2"/>
      <c r="I46" s="2"/>
      <c r="J46" s="2"/>
      <c r="K46" s="2"/>
      <c r="L46" s="2"/>
      <c r="M46" s="2"/>
      <c r="N46" s="2"/>
      <c r="O46" s="2"/>
    </row>
    <row r="47" spans="1:15" s="1" customFormat="1" ht="15.5">
      <c r="A47" s="2"/>
      <c r="B47" s="2"/>
      <c r="C47" s="2"/>
      <c r="D47" s="2"/>
      <c r="E47" s="2"/>
      <c r="F47" s="2"/>
      <c r="G47" s="2"/>
      <c r="H47" s="2"/>
      <c r="I47" s="2"/>
      <c r="J47" s="2"/>
      <c r="K47" s="2"/>
      <c r="L47" s="2"/>
      <c r="M47" s="2"/>
      <c r="N47" s="2"/>
      <c r="O47" s="2"/>
    </row>
    <row r="48" spans="1:15" s="1" customFormat="1" ht="15.5">
      <c r="A48" s="2"/>
      <c r="B48" s="2"/>
      <c r="C48" s="2"/>
      <c r="D48" s="2"/>
      <c r="E48" s="2"/>
      <c r="F48" s="2"/>
      <c r="G48" s="2"/>
      <c r="H48" s="2"/>
      <c r="I48" s="2"/>
      <c r="J48" s="2"/>
      <c r="K48" s="2"/>
      <c r="L48" s="2"/>
      <c r="M48" s="2"/>
      <c r="N48" s="2"/>
      <c r="O48" s="2"/>
    </row>
    <row r="49" spans="1:15" s="1" customFormat="1" ht="15.5">
      <c r="A49" s="2"/>
      <c r="B49" s="2"/>
      <c r="C49" s="2"/>
      <c r="D49" s="2"/>
      <c r="E49" s="2"/>
      <c r="F49" s="2"/>
      <c r="G49" s="2"/>
      <c r="H49" s="2"/>
      <c r="I49" s="2"/>
      <c r="J49" s="2"/>
      <c r="K49" s="2"/>
      <c r="L49" s="2"/>
      <c r="M49" s="2"/>
      <c r="N49" s="2"/>
      <c r="O49" s="2"/>
    </row>
    <row r="50" spans="1:15" s="1" customFormat="1" ht="15.5">
      <c r="A50" s="2"/>
      <c r="B50" s="2"/>
      <c r="C50" s="2"/>
      <c r="D50" s="2"/>
      <c r="E50" s="2"/>
      <c r="F50" s="2"/>
      <c r="G50" s="2"/>
      <c r="H50" s="2"/>
      <c r="I50" s="2"/>
      <c r="J50" s="2"/>
      <c r="K50" s="2"/>
      <c r="L50" s="2"/>
      <c r="M50" s="2"/>
      <c r="N50" s="2"/>
      <c r="O50" s="2"/>
    </row>
    <row r="51" spans="1:15" s="1" customFormat="1" ht="15.5">
      <c r="A51" s="2"/>
      <c r="B51" s="2"/>
      <c r="C51" s="2"/>
      <c r="D51" s="2"/>
      <c r="E51" s="2"/>
      <c r="F51" s="2"/>
      <c r="G51" s="2"/>
      <c r="H51" s="2"/>
      <c r="I51" s="2"/>
      <c r="J51" s="2"/>
      <c r="K51" s="2"/>
      <c r="L51" s="2"/>
      <c r="M51" s="2"/>
      <c r="N51" s="2"/>
      <c r="O51" s="2"/>
    </row>
    <row r="52" spans="1:15" s="1" customFormat="1" ht="15.5">
      <c r="A52" s="2"/>
      <c r="B52" s="2"/>
      <c r="C52" s="2"/>
      <c r="D52" s="2"/>
      <c r="E52" s="2"/>
      <c r="F52" s="2"/>
      <c r="G52" s="2"/>
      <c r="H52" s="2"/>
      <c r="I52" s="2"/>
      <c r="J52" s="2"/>
      <c r="K52" s="2"/>
      <c r="L52" s="2"/>
      <c r="M52" s="2"/>
      <c r="N52" s="2"/>
      <c r="O52" s="2"/>
    </row>
    <row r="53" spans="1:15" s="1" customFormat="1" ht="15.5">
      <c r="A53" s="2"/>
      <c r="B53" s="2"/>
      <c r="C53" s="2"/>
      <c r="D53" s="2"/>
      <c r="E53" s="2"/>
      <c r="F53" s="2"/>
      <c r="G53" s="2"/>
      <c r="H53" s="2"/>
      <c r="I53" s="2"/>
      <c r="J53" s="2"/>
      <c r="K53" s="2"/>
      <c r="L53" s="2"/>
      <c r="M53" s="2"/>
      <c r="N53" s="2"/>
      <c r="O53" s="2"/>
    </row>
    <row r="54" spans="1:15" s="1" customFormat="1" ht="15.5">
      <c r="A54" s="2"/>
      <c r="B54" s="2"/>
      <c r="C54" s="2"/>
      <c r="D54" s="2"/>
      <c r="E54" s="2"/>
      <c r="F54" s="2"/>
      <c r="G54" s="2"/>
      <c r="H54" s="2"/>
      <c r="I54" s="2"/>
      <c r="J54" s="2"/>
      <c r="K54" s="2"/>
      <c r="L54" s="2"/>
      <c r="M54" s="2"/>
      <c r="N54" s="2"/>
      <c r="O54" s="2"/>
    </row>
    <row r="55" spans="1:15" s="1" customFormat="1" ht="15.5">
      <c r="A55" s="2"/>
      <c r="B55" s="2"/>
      <c r="C55" s="2"/>
      <c r="D55" s="2"/>
      <c r="E55" s="2"/>
      <c r="F55" s="2"/>
      <c r="G55" s="2"/>
      <c r="H55" s="2"/>
      <c r="I55" s="2"/>
      <c r="J55" s="2"/>
      <c r="K55" s="2"/>
      <c r="L55" s="2"/>
      <c r="M55" s="2"/>
      <c r="N55" s="2"/>
      <c r="O55" s="2"/>
    </row>
    <row r="56" spans="1:15" s="1" customFormat="1" ht="15.5">
      <c r="A56" s="2"/>
      <c r="B56" s="2"/>
      <c r="C56" s="2"/>
      <c r="D56" s="2"/>
      <c r="E56" s="2"/>
      <c r="F56" s="2"/>
      <c r="G56" s="2"/>
      <c r="H56" s="2"/>
      <c r="I56" s="2"/>
      <c r="J56" s="2"/>
      <c r="K56" s="2"/>
      <c r="L56" s="2"/>
      <c r="M56" s="2"/>
      <c r="N56" s="2"/>
      <c r="O56" s="2"/>
    </row>
    <row r="57" spans="1:15" s="1" customFormat="1" ht="15.5">
      <c r="A57" s="2"/>
      <c r="B57" s="2"/>
      <c r="C57" s="2"/>
      <c r="D57" s="2"/>
      <c r="E57" s="2"/>
      <c r="F57" s="2"/>
      <c r="G57" s="2"/>
      <c r="H57" s="2"/>
      <c r="I57" s="2"/>
      <c r="J57" s="2"/>
      <c r="K57" s="2"/>
      <c r="L57" s="2"/>
      <c r="M57" s="2"/>
      <c r="N57" s="2"/>
      <c r="O57" s="2"/>
    </row>
    <row r="58" spans="1:15" s="1" customFormat="1" ht="15.5">
      <c r="A58" s="2"/>
      <c r="B58" s="2"/>
      <c r="C58" s="2"/>
      <c r="D58" s="2"/>
      <c r="E58" s="2"/>
      <c r="F58" s="2"/>
      <c r="G58" s="2"/>
      <c r="H58" s="2"/>
      <c r="I58" s="2"/>
      <c r="J58" s="2"/>
      <c r="K58" s="2"/>
      <c r="L58" s="2"/>
      <c r="M58" s="2"/>
      <c r="N58" s="2"/>
      <c r="O58" s="2"/>
    </row>
    <row r="59" spans="1:15" s="1" customFormat="1" ht="15.5">
      <c r="A59" s="2"/>
      <c r="B59" s="2"/>
      <c r="C59" s="2"/>
      <c r="D59" s="2"/>
      <c r="E59" s="2"/>
      <c r="F59" s="2"/>
      <c r="G59" s="2"/>
      <c r="H59" s="2"/>
      <c r="I59" s="2"/>
      <c r="J59" s="2"/>
      <c r="K59" s="2"/>
      <c r="L59" s="2"/>
      <c r="M59" s="2"/>
      <c r="N59" s="2"/>
      <c r="O59" s="2"/>
    </row>
    <row r="60" spans="1:15" s="1" customFormat="1" ht="15.5">
      <c r="A60" s="2"/>
      <c r="B60" s="2"/>
      <c r="C60" s="2"/>
      <c r="D60" s="2"/>
      <c r="E60" s="2"/>
      <c r="F60" s="2"/>
      <c r="G60" s="2"/>
      <c r="H60" s="2"/>
      <c r="I60" s="2"/>
      <c r="J60" s="2"/>
      <c r="K60" s="2"/>
      <c r="L60" s="2"/>
      <c r="M60" s="2"/>
      <c r="N60" s="2"/>
      <c r="O60" s="2"/>
    </row>
    <row r="61" spans="1:15" s="1" customFormat="1" ht="15.5">
      <c r="A61" s="2"/>
      <c r="B61" s="2"/>
      <c r="C61" s="2"/>
      <c r="D61" s="2"/>
      <c r="E61" s="2"/>
      <c r="F61" s="2"/>
      <c r="G61" s="2"/>
      <c r="H61" s="2"/>
      <c r="I61" s="2"/>
      <c r="J61" s="2"/>
      <c r="K61" s="2"/>
      <c r="L61" s="2"/>
      <c r="M61" s="2"/>
      <c r="N61" s="2"/>
      <c r="O61" s="2"/>
    </row>
    <row r="62" spans="1:15" s="1" customFormat="1" ht="15.5">
      <c r="A62" s="2"/>
      <c r="B62" s="2"/>
      <c r="C62" s="2"/>
      <c r="D62" s="2"/>
      <c r="E62" s="2"/>
      <c r="F62" s="2"/>
      <c r="G62" s="2"/>
      <c r="H62" s="2"/>
      <c r="I62" s="2"/>
      <c r="J62" s="2"/>
      <c r="K62" s="2"/>
      <c r="L62" s="2"/>
      <c r="M62" s="2"/>
      <c r="N62" s="2"/>
      <c r="O62" s="2"/>
    </row>
    <row r="63" spans="1:15" s="1" customFormat="1" ht="15.5">
      <c r="A63" s="2"/>
      <c r="B63" s="2"/>
      <c r="C63" s="2"/>
      <c r="D63" s="2"/>
      <c r="E63" s="2"/>
      <c r="F63" s="2"/>
      <c r="G63" s="2"/>
      <c r="H63" s="2"/>
      <c r="I63" s="2"/>
      <c r="J63" s="2"/>
      <c r="K63" s="2"/>
      <c r="L63" s="2"/>
      <c r="M63" s="2"/>
      <c r="N63" s="2"/>
      <c r="O63" s="2"/>
    </row>
    <row r="70" spans="1:15" ht="16.5">
      <c r="D70" s="20"/>
      <c r="E70" s="20"/>
      <c r="F70" s="20"/>
      <c r="G70" s="20"/>
      <c r="H70" s="20"/>
      <c r="I70" s="20"/>
      <c r="J70" s="20"/>
      <c r="K70" s="20"/>
      <c r="L70" s="20"/>
      <c r="M70" s="20"/>
      <c r="N70" s="20"/>
      <c r="O70" s="20"/>
    </row>
    <row r="77" spans="1:15" ht="30" customHeight="1">
      <c r="A77" s="12"/>
      <c r="B77" s="13" t="s">
        <v>7</v>
      </c>
      <c r="C77" s="14"/>
      <c r="D77" s="15"/>
      <c r="E77" s="15"/>
      <c r="F77" s="15"/>
      <c r="G77" s="15"/>
      <c r="H77" s="15"/>
      <c r="I77" s="15"/>
      <c r="J77" s="15"/>
      <c r="K77" s="15"/>
      <c r="L77" s="14"/>
      <c r="M77" s="14"/>
      <c r="N77" s="14"/>
      <c r="O77" s="16">
        <v>100</v>
      </c>
    </row>
  </sheetData>
  <mergeCells count="1">
    <mergeCell ref="H1:N1"/>
  </mergeCells>
  <hyperlinks>
    <hyperlink ref="B77" r:id="rId1" tooltip="http://www.Z43-cable.vn" xr:uid="{00000000-0004-0000-6000-000000000000}"/>
  </hyperlinks>
  <pageMargins left="0.47222222222222199" right="0.47222222222222199" top="0.118055555555556" bottom="5.9027777777777797E-2" header="0" footer="0"/>
  <pageSetup paperSize="9" scale="65" orientation="portrait" r:id="rId2"/>
  <colBreaks count="1" manualBreakCount="1">
    <brk id="15" max="111" man="1"/>
  </colBreaks>
  <drawing r:id="rId3"/>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tabColor rgb="FFFF0000"/>
  </sheetPr>
  <dimension ref="A1:O77"/>
  <sheetViews>
    <sheetView view="pageBreakPreview" topLeftCell="A36" zoomScale="85" zoomScaleNormal="115" workbookViewId="0">
      <selection activeCell="U48" sqref="U48"/>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17" t="s">
        <v>1255</v>
      </c>
      <c r="B1" s="17"/>
      <c r="C1" s="17"/>
      <c r="D1" s="17"/>
      <c r="E1" s="17"/>
      <c r="F1" s="17"/>
      <c r="H1" s="179" t="s">
        <v>1</v>
      </c>
      <c r="I1" s="179"/>
      <c r="J1" s="179"/>
      <c r="K1" s="179"/>
      <c r="L1" s="179"/>
      <c r="M1" s="179"/>
      <c r="N1" s="179"/>
    </row>
    <row r="2" spans="1:15" s="1" customFormat="1" ht="45" customHeight="1">
      <c r="A2" s="18"/>
      <c r="B2" s="19"/>
      <c r="C2" s="19"/>
      <c r="D2" s="19"/>
      <c r="E2" s="19"/>
      <c r="F2" s="19"/>
      <c r="G2" s="19"/>
      <c r="H2" s="19"/>
      <c r="I2" s="19"/>
      <c r="J2" s="19"/>
      <c r="K2" s="19"/>
      <c r="L2" s="19"/>
      <c r="M2" s="19"/>
      <c r="N2" s="19"/>
      <c r="O2" s="19"/>
    </row>
    <row r="3" spans="1:15" s="1" customFormat="1" ht="15.5">
      <c r="A3" s="2"/>
      <c r="B3" s="2"/>
      <c r="C3" s="2"/>
      <c r="D3" s="2"/>
      <c r="E3" s="2"/>
      <c r="F3" s="2"/>
      <c r="G3" s="2"/>
      <c r="H3" s="2"/>
      <c r="I3" s="2"/>
      <c r="J3" s="2"/>
      <c r="K3" s="2"/>
      <c r="L3" s="2"/>
      <c r="M3" s="2"/>
      <c r="N3" s="2"/>
      <c r="O3" s="2"/>
    </row>
    <row r="4" spans="1:15" s="1" customFormat="1" ht="15.5">
      <c r="A4" s="2"/>
      <c r="B4" s="2"/>
      <c r="C4" s="2"/>
      <c r="D4" s="2"/>
      <c r="E4" s="2"/>
      <c r="F4" s="2"/>
      <c r="G4" s="2"/>
      <c r="H4" s="2"/>
      <c r="I4" s="2"/>
      <c r="J4" s="2"/>
      <c r="K4" s="2"/>
      <c r="L4" s="2"/>
      <c r="M4" s="2"/>
      <c r="N4" s="2"/>
      <c r="O4" s="2"/>
    </row>
    <row r="5" spans="1:15" s="1" customFormat="1" ht="15.5">
      <c r="A5" s="2"/>
      <c r="B5" s="2"/>
      <c r="C5" s="2"/>
      <c r="D5" s="2"/>
      <c r="E5" s="2"/>
      <c r="F5" s="2"/>
      <c r="G5" s="2"/>
      <c r="H5" s="2"/>
      <c r="I5" s="2"/>
      <c r="J5" s="2"/>
      <c r="K5" s="2"/>
      <c r="L5" s="2"/>
      <c r="M5" s="2"/>
      <c r="N5" s="2"/>
      <c r="O5" s="2"/>
    </row>
    <row r="6" spans="1:15" s="1" customFormat="1" ht="15.5">
      <c r="A6" s="2"/>
      <c r="B6" s="2"/>
      <c r="C6" s="2"/>
      <c r="D6" s="2"/>
      <c r="E6" s="2"/>
      <c r="F6" s="2"/>
      <c r="G6" s="2"/>
      <c r="H6" s="2"/>
      <c r="I6" s="2"/>
      <c r="J6" s="2"/>
      <c r="K6" s="2"/>
      <c r="L6" s="2"/>
      <c r="M6" s="2"/>
      <c r="N6" s="2"/>
      <c r="O6" s="2"/>
    </row>
    <row r="7" spans="1:15" s="1" customFormat="1" ht="15.5">
      <c r="A7" s="2"/>
      <c r="B7" s="2"/>
      <c r="C7" s="2"/>
      <c r="D7" s="2"/>
      <c r="E7" s="2"/>
      <c r="F7" s="2"/>
      <c r="G7" s="2"/>
      <c r="H7" s="2"/>
      <c r="I7" s="2"/>
      <c r="J7" s="2"/>
      <c r="K7" s="2"/>
      <c r="L7" s="2"/>
      <c r="M7" s="2"/>
      <c r="N7" s="2"/>
      <c r="O7" s="2"/>
    </row>
    <row r="8" spans="1:15" s="1" customFormat="1" ht="15.5">
      <c r="A8" s="2"/>
      <c r="B8" s="2"/>
      <c r="C8" s="2"/>
      <c r="D8" s="2"/>
      <c r="E8" s="2"/>
      <c r="F8" s="2"/>
      <c r="G8" s="2"/>
      <c r="H8" s="2"/>
      <c r="I8" s="2"/>
      <c r="J8" s="2"/>
      <c r="K8" s="2"/>
      <c r="L8" s="2"/>
      <c r="M8" s="2"/>
      <c r="N8" s="2"/>
      <c r="O8" s="2"/>
    </row>
    <row r="9" spans="1:15" s="1" customFormat="1" ht="15.5">
      <c r="A9" s="2"/>
      <c r="B9" s="2"/>
      <c r="C9" s="2"/>
      <c r="D9" s="2"/>
      <c r="E9" s="2"/>
      <c r="F9" s="2"/>
      <c r="G9" s="2"/>
      <c r="H9" s="2"/>
      <c r="I9" s="2"/>
      <c r="J9" s="2"/>
      <c r="K9" s="2"/>
      <c r="L9" s="2"/>
      <c r="M9" s="2"/>
      <c r="N9" s="2"/>
      <c r="O9" s="2"/>
    </row>
    <row r="10" spans="1:15" s="1" customFormat="1" ht="15.5">
      <c r="A10" s="2"/>
      <c r="B10" s="2"/>
      <c r="C10" s="2"/>
      <c r="D10" s="2"/>
      <c r="E10" s="2"/>
      <c r="F10" s="2"/>
      <c r="G10" s="2"/>
      <c r="H10" s="2"/>
      <c r="I10" s="2"/>
      <c r="J10" s="2"/>
      <c r="K10" s="2"/>
      <c r="L10" s="2"/>
      <c r="M10" s="2"/>
      <c r="N10" s="2"/>
      <c r="O10" s="2"/>
    </row>
    <row r="11" spans="1:15" s="1" customFormat="1" ht="15.5">
      <c r="A11" s="2"/>
      <c r="B11" s="2"/>
      <c r="C11" s="2"/>
      <c r="D11" s="2"/>
      <c r="E11" s="2"/>
      <c r="F11" s="2"/>
      <c r="G11" s="2"/>
      <c r="H11" s="2"/>
      <c r="I11" s="2"/>
      <c r="J11" s="2"/>
      <c r="K11" s="2"/>
      <c r="L11" s="2"/>
      <c r="M11" s="2"/>
      <c r="N11" s="2"/>
      <c r="O11" s="2"/>
    </row>
    <row r="12" spans="1:15" s="1" customFormat="1" ht="15.5">
      <c r="A12" s="2"/>
      <c r="B12" s="2"/>
      <c r="C12" s="2"/>
      <c r="D12" s="2"/>
      <c r="E12" s="2"/>
      <c r="F12" s="2"/>
      <c r="G12" s="2"/>
      <c r="H12" s="2"/>
      <c r="I12" s="2"/>
      <c r="J12" s="2"/>
      <c r="K12" s="2"/>
      <c r="L12" s="2"/>
      <c r="M12" s="2"/>
      <c r="N12" s="2"/>
      <c r="O12" s="2"/>
    </row>
    <row r="13" spans="1:15" s="1" customFormat="1" ht="15.5">
      <c r="A13" s="2"/>
      <c r="B13" s="2"/>
      <c r="C13" s="2"/>
      <c r="D13" s="2"/>
      <c r="E13" s="2"/>
      <c r="F13" s="2"/>
      <c r="G13" s="2"/>
      <c r="H13" s="2"/>
      <c r="I13" s="2"/>
      <c r="J13" s="2"/>
      <c r="K13" s="2"/>
      <c r="L13" s="2"/>
      <c r="M13" s="2"/>
      <c r="N13" s="2"/>
      <c r="O13" s="2"/>
    </row>
    <row r="14" spans="1:15" s="1" customFormat="1" ht="15.5">
      <c r="A14" s="2"/>
      <c r="B14" s="2"/>
      <c r="C14" s="2"/>
      <c r="D14" s="2"/>
      <c r="E14" s="2"/>
      <c r="F14" s="2"/>
      <c r="G14" s="2"/>
      <c r="H14" s="2"/>
      <c r="I14" s="2"/>
      <c r="J14" s="2"/>
      <c r="K14" s="2"/>
      <c r="L14" s="2"/>
      <c r="M14" s="2"/>
      <c r="N14" s="2"/>
      <c r="O14" s="2"/>
    </row>
    <row r="15" spans="1:15" s="1" customFormat="1" ht="15.5">
      <c r="A15" s="2"/>
      <c r="B15" s="2"/>
      <c r="C15" s="2"/>
      <c r="D15" s="2"/>
      <c r="E15" s="2"/>
      <c r="F15" s="2"/>
      <c r="G15" s="2"/>
      <c r="H15" s="2"/>
      <c r="I15" s="2"/>
      <c r="J15" s="2"/>
      <c r="K15" s="2"/>
      <c r="L15" s="2"/>
      <c r="M15" s="2"/>
      <c r="N15" s="2"/>
      <c r="O15" s="2"/>
    </row>
    <row r="16" spans="1:15" s="1" customFormat="1" ht="15.5">
      <c r="A16" s="2"/>
      <c r="B16" s="2"/>
      <c r="C16" s="2"/>
      <c r="D16" s="2"/>
      <c r="E16" s="2"/>
      <c r="F16" s="2"/>
      <c r="G16" s="2"/>
      <c r="H16" s="2"/>
      <c r="I16" s="2"/>
      <c r="J16" s="2"/>
      <c r="K16" s="2"/>
      <c r="L16" s="2"/>
      <c r="M16" s="2"/>
      <c r="N16" s="2"/>
      <c r="O16" s="2"/>
    </row>
    <row r="17" spans="1:15" s="1" customFormat="1" ht="15.5">
      <c r="A17" s="2"/>
      <c r="B17" s="2"/>
      <c r="C17" s="2"/>
      <c r="D17" s="2"/>
      <c r="E17" s="2"/>
      <c r="F17" s="2"/>
      <c r="G17" s="2"/>
      <c r="H17" s="2"/>
      <c r="I17" s="2"/>
      <c r="J17" s="2"/>
      <c r="K17" s="2"/>
      <c r="L17" s="2"/>
      <c r="M17" s="2"/>
      <c r="N17" s="2"/>
      <c r="O17" s="2"/>
    </row>
    <row r="18" spans="1:15" s="1" customFormat="1" ht="15.5">
      <c r="A18" s="2"/>
      <c r="B18" s="2"/>
      <c r="C18" s="2"/>
      <c r="D18" s="2"/>
      <c r="E18" s="2"/>
      <c r="F18" s="2"/>
      <c r="G18" s="2"/>
      <c r="H18" s="2"/>
      <c r="I18" s="2"/>
      <c r="J18" s="2"/>
      <c r="K18" s="2"/>
      <c r="L18" s="2"/>
      <c r="M18" s="2"/>
      <c r="N18" s="2"/>
      <c r="O18" s="2"/>
    </row>
    <row r="19" spans="1:15" s="1" customFormat="1" ht="15.5">
      <c r="A19" s="2"/>
      <c r="B19" s="2"/>
      <c r="C19" s="2"/>
      <c r="D19" s="2"/>
      <c r="E19" s="2"/>
      <c r="F19" s="2"/>
      <c r="G19" s="2"/>
      <c r="H19" s="2"/>
      <c r="I19" s="2"/>
      <c r="J19" s="2"/>
      <c r="K19" s="2"/>
      <c r="L19" s="2"/>
      <c r="M19" s="2"/>
      <c r="N19" s="2"/>
      <c r="O19" s="2"/>
    </row>
    <row r="20" spans="1:15" s="1" customFormat="1" ht="15.5">
      <c r="A20" s="2"/>
      <c r="B20" s="2"/>
      <c r="C20" s="2"/>
      <c r="D20" s="2"/>
      <c r="E20" s="2"/>
      <c r="F20" s="2"/>
      <c r="G20" s="2"/>
      <c r="H20" s="2"/>
      <c r="I20" s="2"/>
      <c r="J20" s="2"/>
      <c r="K20" s="2"/>
      <c r="L20" s="2"/>
      <c r="M20" s="2"/>
      <c r="N20" s="2"/>
      <c r="O20" s="2"/>
    </row>
    <row r="21" spans="1:15" s="1" customFormat="1" ht="15.5">
      <c r="A21" s="2"/>
      <c r="B21" s="2"/>
      <c r="C21" s="2"/>
      <c r="D21" s="2"/>
      <c r="E21" s="2"/>
      <c r="F21" s="2"/>
      <c r="G21" s="2"/>
      <c r="H21" s="2"/>
      <c r="I21" s="2"/>
      <c r="J21" s="2"/>
      <c r="K21" s="2"/>
      <c r="L21" s="2"/>
      <c r="M21" s="2"/>
      <c r="N21" s="2"/>
      <c r="O21" s="2"/>
    </row>
    <row r="22" spans="1:15" s="1" customFormat="1" ht="15.5">
      <c r="A22" s="2"/>
      <c r="B22" s="2"/>
      <c r="C22" s="2"/>
      <c r="D22" s="2"/>
      <c r="E22" s="2"/>
      <c r="F22" s="2"/>
      <c r="G22" s="2"/>
      <c r="H22" s="2"/>
      <c r="I22" s="2"/>
      <c r="J22" s="2"/>
      <c r="K22" s="2"/>
      <c r="L22" s="2"/>
      <c r="M22" s="2"/>
      <c r="N22" s="2"/>
      <c r="O22" s="2"/>
    </row>
    <row r="23" spans="1:15" s="1" customFormat="1" ht="15.5">
      <c r="A23" s="2"/>
      <c r="B23" s="2"/>
      <c r="C23" s="2"/>
      <c r="D23" s="2"/>
      <c r="E23" s="2"/>
      <c r="F23" s="2"/>
      <c r="G23" s="2"/>
      <c r="H23" s="2"/>
      <c r="I23" s="2"/>
      <c r="J23" s="2"/>
      <c r="K23" s="2"/>
      <c r="L23" s="2"/>
      <c r="M23" s="2"/>
      <c r="N23" s="2"/>
      <c r="O23" s="2"/>
    </row>
    <row r="24" spans="1:15" s="1" customFormat="1" ht="15.5">
      <c r="A24" s="2"/>
      <c r="B24" s="2"/>
      <c r="C24" s="2"/>
      <c r="D24" s="2"/>
      <c r="E24" s="2"/>
      <c r="F24" s="2"/>
      <c r="G24" s="2"/>
      <c r="H24" s="2"/>
      <c r="I24" s="2"/>
      <c r="J24" s="2"/>
      <c r="K24" s="2"/>
      <c r="L24" s="2"/>
      <c r="M24" s="2"/>
      <c r="N24" s="2"/>
      <c r="O24" s="2"/>
    </row>
    <row r="25" spans="1:15" s="1" customFormat="1" ht="15.5">
      <c r="A25" s="2"/>
      <c r="B25" s="2"/>
      <c r="C25" s="2"/>
      <c r="D25" s="2"/>
      <c r="E25" s="2"/>
      <c r="F25" s="2"/>
      <c r="G25" s="2"/>
      <c r="H25" s="2"/>
      <c r="I25" s="2"/>
      <c r="J25" s="2"/>
      <c r="K25" s="2"/>
      <c r="L25" s="2"/>
      <c r="M25" s="2"/>
      <c r="N25" s="2"/>
      <c r="O25" s="2"/>
    </row>
    <row r="26" spans="1:15" s="1" customFormat="1" ht="15.5">
      <c r="A26" s="2"/>
      <c r="B26" s="2"/>
      <c r="C26" s="2"/>
      <c r="D26" s="2"/>
      <c r="E26" s="2"/>
      <c r="F26" s="2"/>
      <c r="G26" s="2"/>
      <c r="H26" s="2"/>
      <c r="I26" s="2"/>
      <c r="J26" s="2"/>
      <c r="K26" s="2"/>
      <c r="L26" s="2"/>
      <c r="M26" s="2"/>
      <c r="N26" s="2"/>
      <c r="O26" s="2"/>
    </row>
    <row r="27" spans="1:15" s="1" customFormat="1" ht="15.5">
      <c r="A27" s="2"/>
      <c r="B27" s="2"/>
      <c r="C27" s="2"/>
      <c r="D27" s="2"/>
      <c r="E27" s="2"/>
      <c r="F27" s="2"/>
      <c r="G27" s="2"/>
      <c r="H27" s="2"/>
      <c r="I27" s="2"/>
      <c r="J27" s="2"/>
      <c r="K27" s="2"/>
      <c r="L27" s="2"/>
      <c r="M27" s="2"/>
      <c r="N27" s="2"/>
      <c r="O27" s="2"/>
    </row>
    <row r="28" spans="1:15" s="1" customFormat="1" ht="15.5">
      <c r="A28" s="2"/>
      <c r="B28" s="2"/>
      <c r="C28" s="2"/>
      <c r="D28" s="2"/>
      <c r="E28" s="2"/>
      <c r="F28" s="2"/>
      <c r="G28" s="2"/>
      <c r="H28" s="2"/>
      <c r="I28" s="2"/>
      <c r="J28" s="2"/>
      <c r="K28" s="2"/>
      <c r="L28" s="2"/>
      <c r="M28" s="2"/>
      <c r="N28" s="2"/>
      <c r="O28" s="2"/>
    </row>
    <row r="29" spans="1:15" s="1" customFormat="1" ht="15.5">
      <c r="A29" s="2"/>
      <c r="B29" s="2"/>
      <c r="C29" s="2"/>
      <c r="D29" s="2"/>
      <c r="E29" s="2"/>
      <c r="F29" s="2"/>
      <c r="G29" s="2"/>
      <c r="H29" s="2"/>
      <c r="I29" s="2"/>
      <c r="J29" s="2"/>
      <c r="K29" s="2"/>
      <c r="L29" s="2"/>
      <c r="M29" s="2"/>
      <c r="N29" s="2"/>
      <c r="O29" s="2"/>
    </row>
    <row r="30" spans="1:15" s="1" customFormat="1" ht="15.5">
      <c r="A30" s="2"/>
      <c r="B30" s="2"/>
      <c r="C30" s="2"/>
      <c r="D30" s="2"/>
      <c r="E30" s="2"/>
      <c r="F30" s="2"/>
      <c r="G30" s="2"/>
      <c r="H30" s="2"/>
      <c r="I30" s="2"/>
      <c r="J30" s="2"/>
      <c r="K30" s="2"/>
      <c r="L30" s="2"/>
      <c r="M30" s="2"/>
      <c r="N30" s="2"/>
      <c r="O30" s="2"/>
    </row>
    <row r="31" spans="1:15" s="1" customFormat="1" ht="15.5">
      <c r="A31" s="2"/>
      <c r="B31" s="2"/>
      <c r="C31" s="2"/>
      <c r="D31" s="2"/>
      <c r="E31" s="2"/>
      <c r="F31" s="2"/>
      <c r="G31" s="2"/>
      <c r="H31" s="2"/>
      <c r="I31" s="2"/>
      <c r="J31" s="2"/>
      <c r="K31" s="2"/>
      <c r="L31" s="2"/>
      <c r="M31" s="2"/>
      <c r="N31" s="2"/>
      <c r="O31" s="2"/>
    </row>
    <row r="32" spans="1:15" s="1" customFormat="1" ht="15.5">
      <c r="A32" s="2"/>
      <c r="B32" s="2"/>
      <c r="C32" s="2"/>
      <c r="D32" s="2"/>
      <c r="E32" s="2"/>
      <c r="F32" s="2"/>
      <c r="G32" s="2"/>
      <c r="H32" s="2"/>
      <c r="I32" s="2"/>
      <c r="J32" s="2"/>
      <c r="K32" s="2"/>
      <c r="L32" s="2"/>
      <c r="M32" s="2"/>
      <c r="N32" s="2"/>
      <c r="O32" s="2"/>
    </row>
    <row r="33" spans="1:15" s="1" customFormat="1" ht="15.5">
      <c r="A33" s="2"/>
      <c r="B33" s="2"/>
      <c r="C33" s="2"/>
      <c r="D33" s="2"/>
      <c r="E33" s="2"/>
      <c r="F33" s="2"/>
      <c r="G33" s="2"/>
      <c r="H33" s="2"/>
      <c r="I33" s="2"/>
      <c r="J33" s="2"/>
      <c r="K33" s="2"/>
      <c r="L33" s="2"/>
      <c r="M33" s="2"/>
      <c r="N33" s="2"/>
      <c r="O33" s="2"/>
    </row>
    <row r="34" spans="1:15" s="1" customFormat="1" ht="15.5">
      <c r="A34" s="2"/>
      <c r="B34" s="2"/>
      <c r="C34" s="2"/>
      <c r="D34" s="2"/>
      <c r="E34" s="2"/>
      <c r="F34" s="2"/>
      <c r="G34" s="2"/>
      <c r="H34" s="2"/>
      <c r="I34" s="2"/>
      <c r="J34" s="2"/>
      <c r="K34" s="2"/>
      <c r="L34" s="2"/>
      <c r="M34" s="2"/>
      <c r="N34" s="2"/>
      <c r="O34" s="2"/>
    </row>
    <row r="35" spans="1:15" s="1" customFormat="1" ht="15.5">
      <c r="A35" s="2"/>
      <c r="B35" s="2"/>
      <c r="C35" s="2"/>
      <c r="D35" s="2"/>
      <c r="E35" s="2"/>
      <c r="F35" s="2"/>
      <c r="G35" s="2"/>
      <c r="H35" s="2"/>
      <c r="I35" s="2"/>
      <c r="J35" s="2"/>
      <c r="K35" s="2"/>
      <c r="L35" s="2"/>
      <c r="M35" s="2"/>
      <c r="N35" s="2"/>
      <c r="O35" s="2"/>
    </row>
    <row r="36" spans="1:15" s="1" customFormat="1" ht="15.5">
      <c r="A36" s="2"/>
      <c r="B36" s="2"/>
      <c r="C36" s="2"/>
      <c r="D36" s="2"/>
      <c r="E36" s="2"/>
      <c r="F36" s="2"/>
      <c r="G36" s="2"/>
      <c r="H36" s="2"/>
      <c r="I36" s="2"/>
      <c r="J36" s="2"/>
      <c r="K36" s="2"/>
      <c r="L36" s="2"/>
      <c r="M36" s="2"/>
      <c r="N36" s="2"/>
      <c r="O36" s="2"/>
    </row>
    <row r="37" spans="1:15" s="1" customFormat="1" ht="15.5">
      <c r="A37" s="2"/>
      <c r="B37" s="2"/>
      <c r="C37" s="2"/>
      <c r="D37" s="2"/>
      <c r="E37" s="2"/>
      <c r="F37" s="2"/>
      <c r="G37" s="2"/>
      <c r="H37" s="2"/>
      <c r="I37" s="2"/>
      <c r="J37" s="2"/>
      <c r="K37" s="2"/>
      <c r="L37" s="2"/>
      <c r="M37" s="2"/>
      <c r="N37" s="2"/>
      <c r="O37" s="2"/>
    </row>
    <row r="38" spans="1:15" s="1" customFormat="1" ht="15.5">
      <c r="A38" s="2"/>
      <c r="B38" s="2"/>
      <c r="C38" s="2"/>
      <c r="D38" s="2"/>
      <c r="E38" s="2"/>
      <c r="F38" s="2"/>
      <c r="G38" s="2"/>
      <c r="H38" s="2"/>
      <c r="I38" s="2"/>
      <c r="J38" s="2"/>
      <c r="K38" s="2"/>
      <c r="L38" s="2"/>
      <c r="M38" s="2"/>
      <c r="N38" s="2"/>
      <c r="O38" s="2"/>
    </row>
    <row r="39" spans="1:15" s="1" customFormat="1" ht="15.5">
      <c r="A39" s="2"/>
      <c r="B39" s="2"/>
      <c r="C39" s="2"/>
      <c r="D39" s="2"/>
      <c r="E39" s="2"/>
      <c r="F39" s="2"/>
      <c r="G39" s="2"/>
      <c r="H39" s="2"/>
      <c r="I39" s="2"/>
      <c r="J39" s="2"/>
      <c r="K39" s="2"/>
      <c r="L39" s="2"/>
      <c r="M39" s="2"/>
      <c r="N39" s="2"/>
      <c r="O39" s="2"/>
    </row>
    <row r="40" spans="1:15" s="1" customFormat="1" ht="15.5">
      <c r="A40" s="2"/>
      <c r="B40" s="2"/>
      <c r="C40" s="2"/>
      <c r="D40" s="2"/>
      <c r="E40" s="2"/>
      <c r="F40" s="2"/>
      <c r="G40" s="2"/>
      <c r="H40" s="2"/>
      <c r="I40" s="2"/>
      <c r="J40" s="2"/>
      <c r="K40" s="2"/>
      <c r="L40" s="2"/>
      <c r="M40" s="2"/>
      <c r="N40" s="2"/>
      <c r="O40" s="2"/>
    </row>
    <row r="41" spans="1:15" s="1" customFormat="1" ht="15.5">
      <c r="A41" s="2"/>
      <c r="B41" s="2"/>
      <c r="C41" s="2"/>
      <c r="D41" s="2"/>
      <c r="E41" s="2"/>
      <c r="F41" s="2"/>
      <c r="G41" s="2"/>
      <c r="H41" s="2"/>
      <c r="I41" s="2"/>
      <c r="J41" s="2"/>
      <c r="K41" s="2"/>
      <c r="L41" s="2"/>
      <c r="M41" s="2"/>
      <c r="N41" s="2"/>
      <c r="O41" s="2"/>
    </row>
    <row r="42" spans="1:15" s="1" customFormat="1" ht="15.5">
      <c r="A42" s="2"/>
      <c r="B42" s="2"/>
      <c r="C42" s="2"/>
      <c r="D42" s="2"/>
      <c r="E42" s="2"/>
      <c r="F42" s="2"/>
      <c r="G42" s="2"/>
      <c r="H42" s="2"/>
      <c r="I42" s="2"/>
      <c r="J42" s="2"/>
      <c r="K42" s="2"/>
      <c r="L42" s="2"/>
      <c r="M42" s="2"/>
      <c r="N42" s="2"/>
      <c r="O42" s="2"/>
    </row>
    <row r="43" spans="1:15" s="1" customFormat="1" ht="15.5">
      <c r="A43" s="2"/>
      <c r="B43" s="2"/>
      <c r="C43" s="2"/>
      <c r="D43" s="2"/>
      <c r="E43" s="2"/>
      <c r="F43" s="2"/>
      <c r="G43" s="2"/>
      <c r="H43" s="2"/>
      <c r="I43" s="2"/>
      <c r="J43" s="2"/>
      <c r="K43" s="2"/>
      <c r="L43" s="2"/>
      <c r="M43" s="2"/>
      <c r="N43" s="2"/>
      <c r="O43" s="2"/>
    </row>
    <row r="44" spans="1:15" s="1" customFormat="1" ht="15.5">
      <c r="A44" s="2"/>
      <c r="B44" s="2"/>
      <c r="C44" s="2"/>
      <c r="D44" s="2"/>
      <c r="E44" s="2"/>
      <c r="F44" s="2"/>
      <c r="G44" s="2"/>
      <c r="H44" s="2"/>
      <c r="I44" s="2"/>
      <c r="J44" s="2"/>
      <c r="K44" s="2"/>
      <c r="L44" s="2"/>
      <c r="M44" s="2"/>
      <c r="N44" s="2"/>
      <c r="O44" s="2"/>
    </row>
    <row r="45" spans="1:15" s="1" customFormat="1" ht="15.5">
      <c r="A45" s="2"/>
      <c r="B45" s="2"/>
      <c r="C45" s="2"/>
      <c r="D45" s="2"/>
      <c r="E45" s="2"/>
      <c r="F45" s="2"/>
      <c r="G45" s="2"/>
      <c r="H45" s="2"/>
      <c r="I45" s="2"/>
      <c r="J45" s="2"/>
      <c r="K45" s="2"/>
      <c r="L45" s="2"/>
      <c r="M45" s="2"/>
      <c r="N45" s="2"/>
      <c r="O45" s="2"/>
    </row>
    <row r="46" spans="1:15" s="1" customFormat="1" ht="15.5">
      <c r="A46" s="2"/>
      <c r="B46" s="2"/>
      <c r="C46" s="2"/>
      <c r="D46" s="2"/>
      <c r="E46" s="2"/>
      <c r="F46" s="2"/>
      <c r="G46" s="2"/>
      <c r="H46" s="2"/>
      <c r="I46" s="2"/>
      <c r="J46" s="2"/>
      <c r="K46" s="2"/>
      <c r="L46" s="2"/>
      <c r="M46" s="2"/>
      <c r="N46" s="2"/>
      <c r="O46" s="2"/>
    </row>
    <row r="47" spans="1:15" s="1" customFormat="1" ht="15.5">
      <c r="A47" s="2"/>
      <c r="B47" s="2"/>
      <c r="C47" s="2"/>
      <c r="D47" s="2"/>
      <c r="E47" s="2"/>
      <c r="F47" s="2"/>
      <c r="G47" s="2"/>
      <c r="H47" s="2"/>
      <c r="I47" s="2"/>
      <c r="J47" s="2"/>
      <c r="K47" s="2"/>
      <c r="L47" s="2"/>
      <c r="M47" s="2"/>
      <c r="N47" s="2"/>
      <c r="O47" s="2"/>
    </row>
    <row r="48" spans="1:15" s="1" customFormat="1" ht="15.5">
      <c r="A48" s="2"/>
      <c r="B48" s="2"/>
      <c r="C48" s="2"/>
      <c r="D48" s="2"/>
      <c r="E48" s="2"/>
      <c r="F48" s="2"/>
      <c r="G48" s="2"/>
      <c r="H48" s="2"/>
      <c r="I48" s="2"/>
      <c r="J48" s="2"/>
      <c r="K48" s="2"/>
      <c r="L48" s="2"/>
      <c r="M48" s="2"/>
      <c r="N48" s="2"/>
      <c r="O48" s="2"/>
    </row>
    <row r="49" spans="1:15" s="1" customFormat="1" ht="15.5">
      <c r="A49" s="2"/>
      <c r="B49" s="2"/>
      <c r="C49" s="2"/>
      <c r="D49" s="2"/>
      <c r="E49" s="2"/>
      <c r="F49" s="2"/>
      <c r="G49" s="2"/>
      <c r="H49" s="2"/>
      <c r="I49" s="2"/>
      <c r="J49" s="2"/>
      <c r="K49" s="2"/>
      <c r="L49" s="2"/>
      <c r="M49" s="2"/>
      <c r="N49" s="2"/>
      <c r="O49" s="2"/>
    </row>
    <row r="50" spans="1:15" s="1" customFormat="1" ht="15.5">
      <c r="A50" s="2"/>
      <c r="B50" s="2"/>
      <c r="C50" s="2"/>
      <c r="D50" s="2"/>
      <c r="E50" s="2"/>
      <c r="F50" s="2"/>
      <c r="G50" s="2"/>
      <c r="H50" s="2"/>
      <c r="I50" s="2"/>
      <c r="J50" s="2"/>
      <c r="K50" s="2"/>
      <c r="L50" s="2"/>
      <c r="M50" s="2"/>
      <c r="N50" s="2"/>
      <c r="O50" s="2"/>
    </row>
    <row r="51" spans="1:15" s="1" customFormat="1" ht="15.5">
      <c r="A51" s="2"/>
      <c r="B51" s="2"/>
      <c r="C51" s="2"/>
      <c r="D51" s="2"/>
      <c r="E51" s="2"/>
      <c r="F51" s="2"/>
      <c r="G51" s="2"/>
      <c r="H51" s="2"/>
      <c r="I51" s="2"/>
      <c r="J51" s="2"/>
      <c r="K51" s="2"/>
      <c r="L51" s="2"/>
      <c r="M51" s="2"/>
      <c r="N51" s="2"/>
      <c r="O51" s="2"/>
    </row>
    <row r="52" spans="1:15" s="1" customFormat="1" ht="15.5">
      <c r="A52" s="2"/>
      <c r="B52" s="2"/>
      <c r="C52" s="2"/>
      <c r="D52" s="2"/>
      <c r="E52" s="2"/>
      <c r="F52" s="2"/>
      <c r="G52" s="2"/>
      <c r="H52" s="2"/>
      <c r="I52" s="2"/>
      <c r="J52" s="2"/>
      <c r="K52" s="2"/>
      <c r="L52" s="2"/>
      <c r="M52" s="2"/>
      <c r="N52" s="2"/>
      <c r="O52" s="2"/>
    </row>
    <row r="53" spans="1:15" s="1" customFormat="1" ht="15.5">
      <c r="A53" s="2"/>
      <c r="B53" s="2"/>
      <c r="C53" s="2"/>
      <c r="D53" s="2"/>
      <c r="E53" s="2"/>
      <c r="F53" s="2"/>
      <c r="G53" s="2"/>
      <c r="H53" s="2"/>
      <c r="I53" s="2"/>
      <c r="J53" s="2"/>
      <c r="K53" s="2"/>
      <c r="L53" s="2"/>
      <c r="M53" s="2"/>
      <c r="N53" s="2"/>
      <c r="O53" s="2"/>
    </row>
    <row r="54" spans="1:15" s="1" customFormat="1" ht="15.5">
      <c r="A54" s="2"/>
      <c r="B54" s="2"/>
      <c r="C54" s="2"/>
      <c r="D54" s="2"/>
      <c r="E54" s="2"/>
      <c r="F54" s="2"/>
      <c r="G54" s="2"/>
      <c r="H54" s="2"/>
      <c r="I54" s="2"/>
      <c r="J54" s="2"/>
      <c r="K54" s="2"/>
      <c r="L54" s="2"/>
      <c r="M54" s="2"/>
      <c r="N54" s="2"/>
      <c r="O54" s="2"/>
    </row>
    <row r="55" spans="1:15" s="1" customFormat="1" ht="15.5">
      <c r="A55" s="2"/>
      <c r="B55" s="2"/>
      <c r="C55" s="2"/>
      <c r="D55" s="2"/>
      <c r="E55" s="2"/>
      <c r="F55" s="2"/>
      <c r="G55" s="2"/>
      <c r="H55" s="2"/>
      <c r="I55" s="2"/>
      <c r="J55" s="2"/>
      <c r="K55" s="2"/>
      <c r="L55" s="2"/>
      <c r="M55" s="2"/>
      <c r="N55" s="2"/>
      <c r="O55" s="2"/>
    </row>
    <row r="56" spans="1:15" s="1" customFormat="1" ht="15.5">
      <c r="A56" s="2"/>
      <c r="B56" s="2"/>
      <c r="C56" s="2"/>
      <c r="D56" s="2"/>
      <c r="E56" s="2"/>
      <c r="F56" s="2"/>
      <c r="G56" s="2"/>
      <c r="H56" s="2"/>
      <c r="I56" s="2"/>
      <c r="J56" s="2"/>
      <c r="K56" s="2"/>
      <c r="L56" s="2"/>
      <c r="M56" s="2"/>
      <c r="N56" s="2"/>
      <c r="O56" s="2"/>
    </row>
    <row r="57" spans="1:15" s="1" customFormat="1" ht="15.5">
      <c r="A57" s="2"/>
      <c r="B57" s="2"/>
      <c r="C57" s="2"/>
      <c r="D57" s="2"/>
      <c r="E57" s="2"/>
      <c r="F57" s="2"/>
      <c r="G57" s="2"/>
      <c r="H57" s="2"/>
      <c r="I57" s="2"/>
      <c r="J57" s="2"/>
      <c r="K57" s="2"/>
      <c r="L57" s="2"/>
      <c r="M57" s="2"/>
      <c r="N57" s="2"/>
      <c r="O57" s="2"/>
    </row>
    <row r="58" spans="1:15" s="1" customFormat="1" ht="15.5">
      <c r="A58" s="2"/>
      <c r="B58" s="2"/>
      <c r="C58" s="2"/>
      <c r="D58" s="2"/>
      <c r="E58" s="2"/>
      <c r="F58" s="2"/>
      <c r="G58" s="2"/>
      <c r="H58" s="2"/>
      <c r="I58" s="2"/>
      <c r="J58" s="2"/>
      <c r="K58" s="2"/>
      <c r="L58" s="2"/>
      <c r="M58" s="2"/>
      <c r="N58" s="2"/>
      <c r="O58" s="2"/>
    </row>
    <row r="59" spans="1:15" s="1" customFormat="1" ht="15.5">
      <c r="A59" s="2"/>
      <c r="B59" s="2"/>
      <c r="C59" s="2"/>
      <c r="D59" s="2"/>
      <c r="E59" s="2"/>
      <c r="F59" s="2"/>
      <c r="G59" s="2"/>
      <c r="H59" s="2"/>
      <c r="I59" s="2"/>
      <c r="J59" s="2"/>
      <c r="K59" s="2"/>
      <c r="L59" s="2"/>
      <c r="M59" s="2"/>
      <c r="N59" s="2"/>
      <c r="O59" s="2"/>
    </row>
    <row r="60" spans="1:15" s="1" customFormat="1" ht="15.5">
      <c r="A60" s="2"/>
      <c r="B60" s="2"/>
      <c r="C60" s="2"/>
      <c r="D60" s="2"/>
      <c r="E60" s="2"/>
      <c r="F60" s="2"/>
      <c r="G60" s="2"/>
      <c r="H60" s="2"/>
      <c r="I60" s="2"/>
      <c r="J60" s="2"/>
      <c r="K60" s="2"/>
      <c r="L60" s="2"/>
      <c r="M60" s="2"/>
      <c r="N60" s="2"/>
      <c r="O60" s="2"/>
    </row>
    <row r="61" spans="1:15" s="1" customFormat="1" ht="15.5">
      <c r="A61" s="2"/>
      <c r="B61" s="2"/>
      <c r="C61" s="2"/>
      <c r="D61" s="2"/>
      <c r="E61" s="2"/>
      <c r="F61" s="2"/>
      <c r="G61" s="2"/>
      <c r="H61" s="2"/>
      <c r="I61" s="2"/>
      <c r="J61" s="2"/>
      <c r="K61" s="2"/>
      <c r="L61" s="2"/>
      <c r="M61" s="2"/>
      <c r="N61" s="2"/>
      <c r="O61" s="2"/>
    </row>
    <row r="62" spans="1:15" s="1" customFormat="1" ht="15.5">
      <c r="A62" s="2"/>
      <c r="B62" s="2"/>
      <c r="C62" s="2"/>
      <c r="D62" s="2"/>
      <c r="E62" s="2"/>
      <c r="F62" s="2"/>
      <c r="G62" s="2"/>
      <c r="H62" s="2"/>
      <c r="I62" s="2"/>
      <c r="J62" s="2"/>
      <c r="K62" s="2"/>
      <c r="L62" s="2"/>
      <c r="M62" s="2"/>
      <c r="N62" s="2"/>
      <c r="O62" s="2"/>
    </row>
    <row r="63" spans="1:15" s="1" customFormat="1" ht="15.5">
      <c r="A63" s="2"/>
      <c r="B63" s="2"/>
      <c r="C63" s="2"/>
      <c r="D63" s="2"/>
      <c r="E63" s="2"/>
      <c r="F63" s="2"/>
      <c r="G63" s="2"/>
      <c r="H63" s="2"/>
      <c r="I63" s="2"/>
      <c r="J63" s="2"/>
      <c r="K63" s="2"/>
      <c r="L63" s="2"/>
      <c r="M63" s="2"/>
      <c r="N63" s="2"/>
      <c r="O63" s="2"/>
    </row>
    <row r="64" spans="1:15" s="1" customFormat="1" ht="15.5">
      <c r="A64" s="2"/>
      <c r="B64" s="2"/>
      <c r="C64" s="2"/>
      <c r="D64" s="2"/>
      <c r="E64" s="2"/>
      <c r="F64" s="2"/>
      <c r="G64" s="2"/>
      <c r="H64" s="2"/>
      <c r="I64" s="2"/>
      <c r="J64" s="2"/>
      <c r="K64" s="2"/>
      <c r="L64" s="2"/>
      <c r="M64" s="2"/>
      <c r="N64" s="2"/>
      <c r="O64" s="2"/>
    </row>
    <row r="65" spans="1:15" s="1" customFormat="1" ht="15.5">
      <c r="A65" s="2"/>
      <c r="B65" s="2"/>
      <c r="C65" s="2"/>
      <c r="D65" s="2"/>
      <c r="E65" s="2"/>
      <c r="F65" s="2"/>
      <c r="G65" s="2"/>
      <c r="H65" s="2"/>
      <c r="I65" s="2"/>
      <c r="J65" s="2"/>
      <c r="K65" s="2"/>
      <c r="L65" s="2"/>
      <c r="M65" s="2"/>
      <c r="N65" s="2"/>
      <c r="O65" s="2"/>
    </row>
    <row r="72" spans="1:15" ht="16.5">
      <c r="D72" s="20"/>
      <c r="E72" s="20"/>
      <c r="F72" s="20"/>
      <c r="G72" s="20"/>
      <c r="H72" s="20"/>
      <c r="I72" s="20"/>
      <c r="J72" s="20"/>
      <c r="K72" s="20"/>
      <c r="L72" s="20"/>
      <c r="M72" s="20"/>
      <c r="N72" s="20"/>
      <c r="O72" s="20"/>
    </row>
    <row r="73" spans="1:15" ht="16.5">
      <c r="D73" s="20"/>
      <c r="E73" s="20"/>
      <c r="F73" s="20"/>
      <c r="G73" s="20"/>
      <c r="H73" s="20"/>
      <c r="I73" s="20"/>
      <c r="J73" s="20"/>
      <c r="K73" s="20"/>
      <c r="L73" s="20"/>
      <c r="M73" s="20"/>
      <c r="N73" s="20"/>
      <c r="O73" s="20"/>
    </row>
    <row r="74" spans="1:15" ht="16.5">
      <c r="D74" s="20"/>
      <c r="E74" s="20"/>
      <c r="F74" s="20"/>
      <c r="G74" s="20"/>
      <c r="H74" s="20"/>
      <c r="I74" s="20"/>
      <c r="J74" s="20"/>
      <c r="K74" s="20"/>
      <c r="L74" s="20"/>
      <c r="M74" s="20"/>
      <c r="N74" s="20"/>
      <c r="O74" s="20"/>
    </row>
    <row r="77" spans="1:15" ht="30" customHeight="1">
      <c r="A77" s="12"/>
      <c r="B77" s="13" t="s">
        <v>7</v>
      </c>
      <c r="C77" s="14"/>
      <c r="D77" s="15"/>
      <c r="E77" s="15"/>
      <c r="F77" s="15"/>
      <c r="G77" s="15"/>
      <c r="H77" s="15"/>
      <c r="I77" s="15"/>
      <c r="J77" s="15"/>
      <c r="K77" s="15"/>
      <c r="L77" s="14"/>
      <c r="M77" s="14"/>
      <c r="N77" s="14"/>
      <c r="O77" s="16">
        <v>101</v>
      </c>
    </row>
  </sheetData>
  <mergeCells count="1">
    <mergeCell ref="H1:N1"/>
  </mergeCells>
  <hyperlinks>
    <hyperlink ref="B77" r:id="rId1" tooltip="http://www.Z43-cable.vn" xr:uid="{00000000-0004-0000-6100-000000000000}"/>
  </hyperlinks>
  <pageMargins left="0.47222222222222199" right="0.47222222222222199" top="0.118055555555556" bottom="5.9027777777777797E-2" header="0" footer="0"/>
  <pageSetup paperSize="9" scale="65" orientation="portrait" r:id="rId2"/>
  <colBreaks count="1" manualBreakCount="1">
    <brk id="15" max="112" man="1"/>
  </colBreaks>
  <drawing r:id="rId3"/>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tabColor rgb="FFFF0000"/>
  </sheetPr>
  <dimension ref="A1:O77"/>
  <sheetViews>
    <sheetView view="pageBreakPreview" topLeftCell="A45" zoomScale="85" zoomScaleNormal="115" workbookViewId="0">
      <selection activeCell="U48" sqref="U48"/>
    </sheetView>
  </sheetViews>
  <sheetFormatPr defaultColWidth="9" defaultRowHeight="14"/>
  <cols>
    <col min="1" max="2" width="11.6328125" style="2" customWidth="1"/>
    <col min="3" max="6" width="8.1796875" style="2" customWidth="1"/>
    <col min="7" max="10" width="9" style="2"/>
    <col min="11" max="11" width="9.90625" style="2" customWidth="1"/>
    <col min="12" max="12" width="9" style="2"/>
    <col min="13" max="14" width="9.6328125" style="2" customWidth="1"/>
    <col min="15" max="15" width="12.08984375" style="2" customWidth="1"/>
    <col min="16" max="16384" width="9" style="2"/>
  </cols>
  <sheetData>
    <row r="1" spans="1:15" ht="50" customHeight="1">
      <c r="A1" s="366" t="s">
        <v>1256</v>
      </c>
      <c r="B1" s="366"/>
      <c r="C1" s="366"/>
      <c r="D1" s="366"/>
      <c r="E1" s="366"/>
      <c r="F1" s="366"/>
      <c r="G1" s="366"/>
      <c r="H1" s="366"/>
      <c r="I1" s="366"/>
      <c r="J1" s="366"/>
      <c r="K1" s="367" t="s">
        <v>1</v>
      </c>
      <c r="L1" s="367"/>
      <c r="M1" s="367"/>
      <c r="N1" s="367"/>
    </row>
    <row r="2" spans="1:15" customFormat="1" ht="20" customHeight="1">
      <c r="A2" s="3"/>
      <c r="B2" s="3"/>
      <c r="C2" s="3"/>
      <c r="D2" s="3"/>
      <c r="E2" s="3"/>
      <c r="F2" s="3"/>
      <c r="G2" s="3"/>
      <c r="H2" s="3"/>
      <c r="I2" s="3"/>
      <c r="J2" s="3"/>
      <c r="K2" s="10"/>
      <c r="L2" s="10"/>
      <c r="M2" s="10"/>
      <c r="N2" s="10"/>
      <c r="O2" s="2"/>
    </row>
    <row r="3" spans="1:15" s="1" customFormat="1" ht="15.5">
      <c r="A3" s="4" t="s">
        <v>1257</v>
      </c>
      <c r="B3" s="2"/>
      <c r="C3" s="2"/>
      <c r="D3" s="2"/>
      <c r="E3" s="2"/>
      <c r="F3" s="2"/>
      <c r="G3" s="2"/>
      <c r="H3" s="2"/>
      <c r="I3" s="2"/>
      <c r="J3" s="2"/>
      <c r="K3" s="2"/>
      <c r="L3" s="2"/>
      <c r="M3" s="2"/>
      <c r="N3" s="2"/>
      <c r="O3" s="2"/>
    </row>
    <row r="4" spans="1:15" s="1" customFormat="1" ht="15.5">
      <c r="A4" s="2"/>
      <c r="B4" s="2"/>
      <c r="C4" s="2"/>
      <c r="D4" s="2"/>
      <c r="E4" s="2"/>
      <c r="F4" s="2"/>
      <c r="G4" s="2"/>
      <c r="H4" s="2"/>
      <c r="I4" s="2"/>
      <c r="J4" s="2"/>
      <c r="K4" s="2"/>
      <c r="L4" s="2"/>
      <c r="M4" s="2"/>
      <c r="N4" s="2"/>
      <c r="O4" s="2"/>
    </row>
    <row r="5" spans="1:15" s="1" customFormat="1" ht="15.5">
      <c r="A5" s="2"/>
      <c r="B5" s="2"/>
      <c r="C5" s="2"/>
      <c r="D5" s="2"/>
      <c r="E5" s="2"/>
      <c r="F5" s="2"/>
      <c r="G5" s="2"/>
      <c r="H5" s="2"/>
      <c r="I5" s="2"/>
      <c r="J5" s="2"/>
      <c r="K5" s="2"/>
      <c r="L5" s="2"/>
      <c r="M5" s="2"/>
      <c r="N5" s="2"/>
      <c r="O5" s="2"/>
    </row>
    <row r="6" spans="1:15" s="1" customFormat="1" ht="15.5">
      <c r="A6" s="2"/>
      <c r="B6" s="2"/>
      <c r="C6" s="2"/>
      <c r="D6" s="2"/>
      <c r="E6" s="2"/>
      <c r="F6" s="2"/>
      <c r="G6" s="2"/>
      <c r="H6" s="2"/>
      <c r="I6" s="2"/>
      <c r="J6" s="2"/>
      <c r="K6" s="2"/>
      <c r="L6" s="2"/>
      <c r="M6" s="2"/>
      <c r="N6" s="2"/>
      <c r="O6" s="2"/>
    </row>
    <row r="7" spans="1:15" s="1" customFormat="1" ht="15.5">
      <c r="A7" s="2"/>
      <c r="B7" s="2"/>
      <c r="C7" s="2"/>
      <c r="D7" s="2"/>
      <c r="E7" s="2"/>
      <c r="F7" s="2"/>
      <c r="G7" s="2"/>
      <c r="H7" s="2"/>
      <c r="I7" s="2"/>
      <c r="J7" s="2"/>
      <c r="K7" s="2"/>
      <c r="L7" s="2"/>
      <c r="M7" s="2"/>
      <c r="N7" s="2"/>
      <c r="O7" s="2"/>
    </row>
    <row r="8" spans="1:15" s="1" customFormat="1" ht="15.5">
      <c r="A8" s="2"/>
      <c r="B8" s="2"/>
      <c r="C8" s="2"/>
      <c r="D8" s="2"/>
      <c r="E8" s="2"/>
      <c r="F8" s="2"/>
      <c r="G8" s="2"/>
      <c r="H8" s="2"/>
      <c r="I8" s="2"/>
      <c r="J8" s="2"/>
      <c r="K8" s="2"/>
      <c r="L8" s="2"/>
      <c r="M8" s="2"/>
      <c r="N8" s="2"/>
      <c r="O8" s="2"/>
    </row>
    <row r="9" spans="1:15" s="1" customFormat="1" ht="15.5">
      <c r="A9" s="2"/>
      <c r="B9" s="2"/>
      <c r="C9" s="2"/>
      <c r="D9" s="2"/>
      <c r="E9" s="2"/>
      <c r="F9" s="2"/>
      <c r="G9" s="2"/>
      <c r="H9" s="2"/>
      <c r="I9" s="2"/>
      <c r="J9" s="2"/>
      <c r="K9" s="2"/>
      <c r="L9" s="2"/>
      <c r="M9" s="2"/>
      <c r="N9" s="2"/>
      <c r="O9" s="2"/>
    </row>
    <row r="10" spans="1:15" s="1" customFormat="1" ht="15.5">
      <c r="A10" s="2"/>
      <c r="B10" s="2"/>
      <c r="C10" s="2"/>
      <c r="D10" s="2"/>
      <c r="E10" s="2"/>
      <c r="F10" s="2"/>
      <c r="G10" s="2"/>
      <c r="H10" s="2"/>
      <c r="I10" s="2"/>
      <c r="J10" s="2"/>
      <c r="K10" s="2"/>
      <c r="L10" s="2"/>
      <c r="M10" s="2"/>
      <c r="N10" s="2"/>
      <c r="O10" s="2"/>
    </row>
    <row r="11" spans="1:15" s="1" customFormat="1" ht="15.5">
      <c r="A11" s="2"/>
      <c r="B11" s="2"/>
      <c r="C11" s="2"/>
      <c r="D11" s="2"/>
      <c r="E11" s="2"/>
      <c r="F11" s="2"/>
      <c r="G11" s="2"/>
      <c r="H11" s="2"/>
      <c r="I11" s="2"/>
      <c r="J11" s="2"/>
      <c r="K11" s="2"/>
      <c r="L11" s="2"/>
      <c r="M11" s="2"/>
      <c r="N11" s="2"/>
      <c r="O11" s="2"/>
    </row>
    <row r="12" spans="1:15" s="1" customFormat="1" ht="15.5">
      <c r="A12" s="2"/>
      <c r="B12" s="2"/>
      <c r="C12" s="2"/>
      <c r="D12" s="2"/>
      <c r="E12" s="2"/>
      <c r="F12" s="2"/>
      <c r="G12" s="2"/>
      <c r="H12" s="2"/>
      <c r="I12" s="2"/>
      <c r="J12" s="2"/>
      <c r="K12" s="2"/>
      <c r="L12" s="2"/>
      <c r="M12" s="2"/>
      <c r="N12" s="2"/>
      <c r="O12" s="2"/>
    </row>
    <row r="13" spans="1:15" s="1" customFormat="1" ht="15.5">
      <c r="A13" s="2"/>
      <c r="B13" s="2"/>
      <c r="C13" s="2"/>
      <c r="D13" s="2"/>
      <c r="E13" s="2"/>
      <c r="F13" s="2"/>
      <c r="G13" s="2"/>
      <c r="H13" s="2"/>
      <c r="I13" s="2"/>
      <c r="J13" s="2"/>
      <c r="K13" s="2"/>
      <c r="L13" s="2"/>
      <c r="M13" s="2"/>
      <c r="N13" s="2"/>
      <c r="O13" s="2"/>
    </row>
    <row r="14" spans="1:15" s="1" customFormat="1" ht="39" customHeight="1">
      <c r="A14" s="5" t="s">
        <v>1258</v>
      </c>
      <c r="B14" s="6"/>
      <c r="C14" s="6"/>
      <c r="D14" s="6"/>
      <c r="E14" s="426" t="s">
        <v>1259</v>
      </c>
      <c r="F14" s="426"/>
      <c r="G14" s="426"/>
      <c r="H14" s="426"/>
      <c r="I14" s="426"/>
      <c r="J14" s="426"/>
      <c r="K14" s="426"/>
      <c r="L14" s="427" t="s">
        <v>1260</v>
      </c>
      <c r="M14" s="427"/>
      <c r="N14" s="427"/>
      <c r="O14" s="427"/>
    </row>
    <row r="15" spans="1:15" s="1" customFormat="1" ht="18" customHeight="1">
      <c r="A15" s="5"/>
      <c r="B15" s="6"/>
      <c r="C15" s="6"/>
      <c r="D15" s="6"/>
      <c r="E15" s="7"/>
      <c r="F15" s="7"/>
      <c r="G15" s="7"/>
      <c r="H15" s="7"/>
      <c r="I15" s="7"/>
      <c r="J15" s="7"/>
      <c r="K15" s="7"/>
      <c r="L15" s="11"/>
      <c r="M15" s="11"/>
      <c r="N15" s="11"/>
      <c r="O15" s="11"/>
    </row>
    <row r="16" spans="1:15" s="1" customFormat="1" ht="15.5">
      <c r="A16" s="2"/>
      <c r="B16" s="2"/>
      <c r="C16" s="2"/>
      <c r="D16" s="2"/>
      <c r="E16" s="2"/>
      <c r="F16" s="2"/>
      <c r="G16" s="2"/>
      <c r="H16" s="2"/>
      <c r="I16" s="2"/>
      <c r="J16" s="2"/>
      <c r="K16" s="2"/>
      <c r="L16" s="2"/>
      <c r="M16" s="2"/>
      <c r="N16" s="2"/>
      <c r="O16" s="2"/>
    </row>
    <row r="17" spans="1:15" s="1" customFormat="1" ht="15.5">
      <c r="A17" s="4" t="s">
        <v>1261</v>
      </c>
      <c r="B17" s="2"/>
      <c r="C17" s="2"/>
      <c r="D17" s="2"/>
      <c r="E17" s="2"/>
      <c r="F17" s="2"/>
      <c r="G17" s="2"/>
      <c r="H17" s="2"/>
      <c r="I17" s="2"/>
      <c r="J17" s="2"/>
      <c r="K17" s="2"/>
      <c r="L17" s="2"/>
      <c r="M17" s="2"/>
      <c r="N17" s="2"/>
      <c r="O17" s="2"/>
    </row>
    <row r="18" spans="1:15" s="1" customFormat="1" ht="15.5">
      <c r="A18" s="2"/>
      <c r="B18" s="2"/>
      <c r="C18" s="2"/>
      <c r="D18" s="2"/>
      <c r="E18" s="2"/>
      <c r="F18" s="2"/>
      <c r="G18" s="2"/>
      <c r="H18" s="2"/>
      <c r="I18" s="2"/>
      <c r="J18" s="2"/>
      <c r="K18" s="2"/>
      <c r="L18" s="2"/>
      <c r="M18" s="2"/>
      <c r="N18" s="2"/>
      <c r="O18" s="2"/>
    </row>
    <row r="19" spans="1:15" s="1" customFormat="1" ht="15.5">
      <c r="A19" s="2"/>
      <c r="B19" s="2"/>
      <c r="C19" s="2"/>
      <c r="D19" s="2"/>
      <c r="E19" s="2"/>
      <c r="F19" s="2"/>
      <c r="G19" s="2"/>
      <c r="H19" s="2"/>
      <c r="I19" s="2"/>
      <c r="J19" s="2"/>
      <c r="K19" s="2"/>
      <c r="L19" s="2"/>
      <c r="M19" s="2"/>
      <c r="N19" s="2"/>
      <c r="O19" s="2"/>
    </row>
    <row r="20" spans="1:15" s="1" customFormat="1" ht="15.5">
      <c r="A20" s="2"/>
      <c r="B20" s="2"/>
      <c r="C20" s="2"/>
      <c r="D20" s="2"/>
      <c r="E20" s="2"/>
      <c r="F20" s="2"/>
      <c r="G20" s="2"/>
      <c r="H20" s="2"/>
      <c r="I20" s="2"/>
      <c r="J20" s="2"/>
      <c r="K20" s="2"/>
      <c r="L20" s="2"/>
      <c r="M20" s="2"/>
      <c r="N20" s="2"/>
      <c r="O20" s="2"/>
    </row>
    <row r="21" spans="1:15" s="1" customFormat="1" ht="15.5">
      <c r="A21" s="2"/>
      <c r="B21" s="2"/>
      <c r="C21" s="2"/>
      <c r="D21" s="2"/>
      <c r="E21" s="2"/>
      <c r="F21" s="2"/>
      <c r="G21" s="2"/>
      <c r="H21" s="2"/>
      <c r="I21" s="2"/>
      <c r="J21" s="2"/>
      <c r="K21" s="2"/>
      <c r="L21" s="2"/>
      <c r="M21" s="2"/>
      <c r="N21" s="2"/>
      <c r="O21" s="2"/>
    </row>
    <row r="22" spans="1:15" s="1" customFormat="1" ht="15.5">
      <c r="A22" s="2"/>
      <c r="B22" s="2"/>
      <c r="C22" s="2"/>
      <c r="D22" s="2"/>
      <c r="E22" s="2"/>
      <c r="F22" s="2"/>
      <c r="G22" s="2"/>
      <c r="H22" s="2"/>
      <c r="I22" s="2"/>
      <c r="J22" s="2"/>
      <c r="K22" s="2"/>
      <c r="L22" s="2"/>
      <c r="M22" s="2"/>
      <c r="N22" s="2"/>
      <c r="O22" s="2"/>
    </row>
    <row r="23" spans="1:15" s="1" customFormat="1" ht="15.5">
      <c r="A23" s="2"/>
      <c r="B23" s="2"/>
      <c r="C23" s="2"/>
      <c r="D23" s="2"/>
      <c r="E23" s="2"/>
      <c r="F23" s="2"/>
      <c r="G23" s="2"/>
      <c r="H23" s="2"/>
      <c r="I23" s="2"/>
      <c r="J23" s="2"/>
      <c r="K23" s="2"/>
      <c r="L23" s="2"/>
      <c r="M23" s="2"/>
      <c r="N23" s="2"/>
      <c r="O23" s="2"/>
    </row>
    <row r="24" spans="1:15" s="1" customFormat="1" ht="15.5">
      <c r="A24" s="2"/>
      <c r="B24" s="2"/>
      <c r="C24" s="2"/>
      <c r="D24" s="2"/>
      <c r="E24" s="2"/>
      <c r="F24" s="2"/>
      <c r="G24" s="2"/>
      <c r="H24" s="2"/>
      <c r="I24" s="2"/>
      <c r="J24" s="2"/>
      <c r="K24" s="2"/>
      <c r="L24" s="2"/>
      <c r="M24" s="2"/>
      <c r="N24" s="2"/>
      <c r="O24" s="2"/>
    </row>
    <row r="25" spans="1:15" s="1" customFormat="1" ht="15.5">
      <c r="A25" s="2"/>
      <c r="B25" s="2"/>
      <c r="C25" s="2"/>
      <c r="D25" s="2"/>
      <c r="E25" s="2"/>
      <c r="F25" s="2"/>
      <c r="G25" s="2"/>
      <c r="H25" s="2"/>
      <c r="I25" s="2"/>
      <c r="J25" s="2"/>
      <c r="K25" s="2"/>
      <c r="L25" s="2"/>
      <c r="M25" s="2"/>
      <c r="N25" s="2"/>
      <c r="O25" s="2"/>
    </row>
    <row r="26" spans="1:15" s="1" customFormat="1" ht="15.5">
      <c r="A26" s="2"/>
      <c r="B26" s="2"/>
      <c r="C26" s="2"/>
      <c r="D26" s="2"/>
      <c r="E26" s="2"/>
      <c r="F26" s="2"/>
      <c r="G26" s="2"/>
      <c r="H26" s="2"/>
      <c r="I26" s="2"/>
      <c r="J26" s="2"/>
      <c r="K26" s="2"/>
      <c r="L26" s="2"/>
      <c r="M26" s="2"/>
      <c r="N26" s="2"/>
      <c r="O26" s="2"/>
    </row>
    <row r="27" spans="1:15" s="1" customFormat="1" ht="15.5">
      <c r="A27" s="2"/>
      <c r="B27" s="2"/>
      <c r="C27" s="2"/>
      <c r="D27" s="2"/>
      <c r="E27" s="2"/>
      <c r="F27" s="2"/>
      <c r="G27" s="2"/>
      <c r="H27" s="2"/>
      <c r="I27" s="2"/>
      <c r="J27" s="2"/>
      <c r="K27" s="2"/>
      <c r="L27" s="2"/>
      <c r="M27" s="2"/>
      <c r="N27" s="2"/>
      <c r="O27" s="2"/>
    </row>
    <row r="28" spans="1:15" s="1" customFormat="1" ht="15.5">
      <c r="A28" s="8"/>
      <c r="B28" s="2"/>
      <c r="C28" s="2"/>
      <c r="D28" s="2"/>
      <c r="E28" s="2"/>
      <c r="F28" s="425"/>
      <c r="G28" s="425"/>
      <c r="H28" s="425"/>
      <c r="I28" s="425"/>
      <c r="J28" s="425"/>
      <c r="K28" s="425"/>
      <c r="L28" s="2"/>
      <c r="M28" s="2"/>
      <c r="N28" s="2"/>
      <c r="O28" s="2"/>
    </row>
    <row r="29" spans="1:15" s="1" customFormat="1" ht="15.5">
      <c r="A29" s="2"/>
      <c r="B29" s="425" t="s">
        <v>1262</v>
      </c>
      <c r="C29" s="425"/>
      <c r="D29" s="425"/>
      <c r="E29" s="425"/>
      <c r="F29" s="425"/>
      <c r="G29" s="2"/>
      <c r="H29" s="2"/>
      <c r="I29" s="2"/>
      <c r="J29" s="425" t="s">
        <v>1263</v>
      </c>
      <c r="K29" s="425"/>
      <c r="L29" s="425"/>
      <c r="M29" s="425"/>
      <c r="N29" s="425"/>
      <c r="O29" s="425"/>
    </row>
    <row r="30" spans="1:15" s="1" customFormat="1" ht="15.5">
      <c r="A30" s="2"/>
      <c r="B30" s="9"/>
      <c r="C30" s="9"/>
      <c r="D30" s="9"/>
      <c r="E30" s="9"/>
      <c r="F30" s="9"/>
      <c r="G30" s="2"/>
      <c r="H30" s="2"/>
      <c r="I30" s="2"/>
      <c r="J30" s="9"/>
      <c r="K30" s="9"/>
      <c r="L30" s="9"/>
      <c r="M30" s="9"/>
      <c r="N30" s="9"/>
      <c r="O30" s="9"/>
    </row>
    <row r="31" spans="1:15" s="1" customFormat="1" ht="15.5">
      <c r="A31" s="2"/>
      <c r="B31" s="8"/>
      <c r="C31" s="2"/>
      <c r="D31" s="2"/>
      <c r="E31" s="2"/>
      <c r="F31" s="2"/>
      <c r="G31" s="2"/>
      <c r="H31" s="2"/>
      <c r="I31" s="2"/>
      <c r="J31" s="2"/>
      <c r="K31" s="2"/>
      <c r="L31" s="2"/>
      <c r="M31" s="2"/>
      <c r="N31" s="2"/>
      <c r="O31" s="2"/>
    </row>
    <row r="32" spans="1:15" s="1" customFormat="1" ht="15.5">
      <c r="A32" s="4" t="s">
        <v>1264</v>
      </c>
      <c r="B32" s="2"/>
      <c r="C32" s="2"/>
      <c r="D32" s="2"/>
      <c r="E32" s="2"/>
      <c r="F32" s="2"/>
      <c r="G32" s="2"/>
      <c r="H32" s="2"/>
      <c r="I32" s="2"/>
      <c r="J32" s="2"/>
      <c r="K32" s="2"/>
      <c r="L32" s="2"/>
      <c r="M32" s="2"/>
      <c r="N32" s="2"/>
      <c r="O32" s="2"/>
    </row>
    <row r="33" spans="1:15" s="1" customFormat="1" ht="15.5">
      <c r="A33" s="2"/>
      <c r="B33" s="2"/>
      <c r="C33" s="2"/>
      <c r="D33" s="2"/>
      <c r="E33" s="2"/>
      <c r="F33" s="2"/>
      <c r="G33" s="2"/>
      <c r="H33" s="2"/>
      <c r="I33" s="2"/>
      <c r="J33" s="2"/>
      <c r="K33" s="2"/>
      <c r="L33" s="2"/>
      <c r="M33" s="2"/>
      <c r="N33" s="2"/>
      <c r="O33" s="2"/>
    </row>
    <row r="34" spans="1:15" s="1" customFormat="1" ht="15.5">
      <c r="A34" s="2"/>
      <c r="B34" s="2"/>
      <c r="C34" s="2"/>
      <c r="D34" s="2"/>
      <c r="E34" s="2"/>
      <c r="F34" s="2"/>
      <c r="G34" s="2"/>
      <c r="H34" s="2"/>
      <c r="I34" s="2"/>
      <c r="J34" s="2"/>
      <c r="K34" s="2"/>
      <c r="L34" s="2"/>
      <c r="M34" s="2"/>
      <c r="N34" s="2"/>
      <c r="O34" s="2"/>
    </row>
    <row r="35" spans="1:15" s="1" customFormat="1" ht="15.5">
      <c r="A35" s="2"/>
      <c r="B35" s="2"/>
      <c r="C35" s="2"/>
      <c r="D35" s="2"/>
      <c r="E35" s="2"/>
      <c r="F35" s="2"/>
      <c r="G35" s="2"/>
      <c r="H35" s="2"/>
      <c r="I35" s="2"/>
      <c r="J35" s="2"/>
      <c r="K35" s="2"/>
      <c r="L35" s="2"/>
      <c r="M35" s="2"/>
      <c r="N35" s="2"/>
      <c r="O35" s="2"/>
    </row>
    <row r="36" spans="1:15" s="1" customFormat="1" ht="15.5">
      <c r="A36" s="2"/>
      <c r="B36" s="2"/>
      <c r="C36" s="2"/>
      <c r="D36" s="2"/>
      <c r="E36" s="2"/>
      <c r="F36" s="2"/>
      <c r="G36" s="2"/>
      <c r="H36" s="2"/>
      <c r="I36" s="2"/>
      <c r="J36" s="2"/>
      <c r="K36" s="2"/>
      <c r="L36" s="2"/>
      <c r="M36" s="2"/>
      <c r="N36" s="2"/>
      <c r="O36" s="2"/>
    </row>
    <row r="37" spans="1:15" s="1" customFormat="1" ht="15.5">
      <c r="A37" s="2"/>
      <c r="B37" s="2"/>
      <c r="C37" s="2"/>
      <c r="D37" s="2"/>
      <c r="E37" s="2"/>
      <c r="F37" s="2"/>
      <c r="G37" s="2"/>
      <c r="H37" s="2"/>
      <c r="I37" s="2"/>
      <c r="J37" s="2"/>
      <c r="K37" s="2"/>
      <c r="L37" s="2"/>
      <c r="M37" s="2"/>
      <c r="N37" s="2"/>
      <c r="O37" s="2"/>
    </row>
    <row r="38" spans="1:15" s="1" customFormat="1" ht="15.5">
      <c r="A38" s="2"/>
      <c r="B38" s="2"/>
      <c r="C38" s="2"/>
      <c r="D38" s="2"/>
      <c r="E38" s="2"/>
      <c r="F38" s="2"/>
      <c r="G38" s="2"/>
      <c r="H38" s="2"/>
      <c r="I38" s="2"/>
      <c r="J38" s="2"/>
      <c r="K38" s="2"/>
      <c r="L38" s="2"/>
      <c r="M38" s="2"/>
      <c r="N38" s="2"/>
      <c r="O38" s="2"/>
    </row>
    <row r="39" spans="1:15" s="1" customFormat="1" ht="15.5">
      <c r="A39" s="2"/>
      <c r="B39" s="2"/>
      <c r="C39" s="2"/>
      <c r="D39" s="2"/>
      <c r="E39" s="2"/>
      <c r="F39" s="2"/>
      <c r="G39" s="2"/>
      <c r="H39" s="2"/>
      <c r="I39" s="2"/>
      <c r="J39" s="2"/>
      <c r="K39" s="2"/>
      <c r="L39" s="2"/>
      <c r="M39" s="2"/>
      <c r="N39" s="2"/>
      <c r="O39" s="2"/>
    </row>
    <row r="40" spans="1:15" s="1" customFormat="1" ht="15.5">
      <c r="A40" s="2"/>
      <c r="B40" s="2"/>
      <c r="C40" s="2"/>
      <c r="D40" s="2"/>
      <c r="E40" s="2"/>
      <c r="F40" s="2"/>
      <c r="G40" s="2"/>
      <c r="H40" s="2"/>
      <c r="I40" s="2"/>
      <c r="J40" s="2"/>
      <c r="K40" s="2"/>
      <c r="L40" s="2"/>
      <c r="M40" s="2"/>
      <c r="N40" s="2"/>
      <c r="O40" s="2"/>
    </row>
    <row r="41" spans="1:15" s="1" customFormat="1" ht="15.5">
      <c r="A41" s="2"/>
      <c r="B41" s="2"/>
      <c r="C41" s="2"/>
      <c r="D41" s="2"/>
      <c r="E41" s="2"/>
      <c r="F41" s="2"/>
      <c r="G41" s="2"/>
      <c r="H41" s="2"/>
      <c r="I41" s="2"/>
      <c r="J41" s="2"/>
      <c r="K41" s="2"/>
      <c r="L41" s="2"/>
      <c r="M41" s="2"/>
      <c r="N41" s="2"/>
      <c r="O41" s="2"/>
    </row>
    <row r="42" spans="1:15" s="1" customFormat="1" ht="15.5">
      <c r="A42" s="425" t="s">
        <v>1265</v>
      </c>
      <c r="B42" s="425"/>
      <c r="C42" s="425"/>
      <c r="D42" s="425"/>
      <c r="E42" s="425"/>
      <c r="F42" s="425"/>
      <c r="G42" s="425"/>
      <c r="H42" s="2"/>
      <c r="I42" s="425" t="s">
        <v>1266</v>
      </c>
      <c r="J42" s="425"/>
      <c r="K42" s="425"/>
      <c r="L42" s="425"/>
      <c r="M42" s="425"/>
      <c r="N42" s="425"/>
      <c r="O42" s="425"/>
    </row>
    <row r="43" spans="1:15" s="1" customFormat="1" ht="15.5">
      <c r="A43" s="2"/>
      <c r="B43" s="2"/>
      <c r="C43" s="2"/>
      <c r="D43" s="2"/>
      <c r="E43" s="2"/>
      <c r="F43" s="2"/>
      <c r="G43" s="2"/>
      <c r="H43" s="2"/>
      <c r="I43" s="2"/>
      <c r="J43" s="2"/>
      <c r="K43" s="2"/>
      <c r="L43" s="2"/>
      <c r="M43" s="2"/>
      <c r="N43" s="2"/>
      <c r="O43" s="2"/>
    </row>
    <row r="44" spans="1:15" s="1" customFormat="1" ht="15.5">
      <c r="A44" s="2"/>
      <c r="B44" s="2"/>
      <c r="C44" s="2"/>
      <c r="D44" s="2"/>
      <c r="E44" s="2"/>
      <c r="F44" s="2"/>
      <c r="G44" s="2"/>
      <c r="H44" s="2"/>
      <c r="I44" s="2"/>
      <c r="J44" s="2"/>
      <c r="K44" s="2"/>
      <c r="L44" s="2"/>
      <c r="M44" s="2"/>
      <c r="N44" s="2"/>
      <c r="O44" s="2"/>
    </row>
    <row r="45" spans="1:15" s="1" customFormat="1" ht="15.5">
      <c r="A45" s="4" t="s">
        <v>1267</v>
      </c>
      <c r="B45" s="2"/>
      <c r="C45" s="2"/>
      <c r="D45" s="2"/>
      <c r="E45" s="2"/>
      <c r="F45" s="2"/>
      <c r="G45" s="2"/>
      <c r="H45" s="2"/>
      <c r="I45" s="2"/>
      <c r="J45" s="2"/>
      <c r="K45" s="2"/>
      <c r="L45" s="2"/>
      <c r="M45" s="2"/>
      <c r="N45" s="2"/>
      <c r="O45" s="2"/>
    </row>
    <row r="46" spans="1:15" s="1" customFormat="1" ht="15.5">
      <c r="A46" s="2"/>
      <c r="B46" s="2"/>
      <c r="C46" s="2"/>
      <c r="D46" s="2"/>
      <c r="E46" s="2"/>
      <c r="F46" s="2"/>
      <c r="G46" s="2"/>
      <c r="H46" s="2"/>
      <c r="I46" s="2"/>
      <c r="J46" s="2"/>
      <c r="K46" s="2"/>
      <c r="L46" s="2"/>
      <c r="M46" s="2"/>
      <c r="N46" s="2"/>
      <c r="O46" s="2"/>
    </row>
    <row r="47" spans="1:15" s="1" customFormat="1" ht="15.5">
      <c r="A47" s="2"/>
      <c r="B47" s="2"/>
      <c r="C47" s="2"/>
      <c r="D47" s="2"/>
      <c r="E47" s="2"/>
      <c r="F47" s="2"/>
      <c r="G47" s="2"/>
      <c r="H47" s="2"/>
      <c r="I47" s="2"/>
      <c r="J47" s="2"/>
      <c r="K47" s="2"/>
      <c r="L47" s="2"/>
      <c r="M47" s="2"/>
      <c r="N47" s="2"/>
      <c r="O47" s="2"/>
    </row>
    <row r="48" spans="1:15" s="1" customFormat="1" ht="15.5">
      <c r="A48" s="2"/>
      <c r="B48" s="2"/>
      <c r="C48" s="2"/>
      <c r="D48" s="2"/>
      <c r="E48" s="2"/>
      <c r="F48" s="2"/>
      <c r="G48" s="2"/>
      <c r="H48" s="2"/>
      <c r="I48" s="2"/>
      <c r="J48" s="2"/>
      <c r="K48" s="2"/>
      <c r="L48" s="2"/>
      <c r="M48" s="2"/>
      <c r="N48" s="2"/>
      <c r="O48" s="2"/>
    </row>
    <row r="49" spans="1:15" s="1" customFormat="1" ht="15.5">
      <c r="A49" s="2"/>
      <c r="B49" s="2"/>
      <c r="C49" s="2"/>
      <c r="D49" s="2"/>
      <c r="E49" s="2"/>
      <c r="F49" s="2"/>
      <c r="G49" s="2"/>
      <c r="H49" s="2"/>
      <c r="I49" s="2"/>
      <c r="J49" s="2"/>
      <c r="K49" s="2"/>
      <c r="L49" s="2"/>
      <c r="M49" s="2"/>
      <c r="N49" s="2"/>
      <c r="O49" s="2"/>
    </row>
    <row r="50" spans="1:15" s="1" customFormat="1" ht="15.5">
      <c r="A50" s="2"/>
      <c r="B50" s="2"/>
      <c r="C50" s="2"/>
      <c r="D50" s="2"/>
      <c r="E50" s="2"/>
      <c r="F50" s="2"/>
      <c r="G50" s="2"/>
      <c r="H50" s="2"/>
      <c r="I50" s="2"/>
      <c r="J50" s="2"/>
      <c r="K50" s="2"/>
      <c r="L50" s="2"/>
      <c r="M50" s="2"/>
      <c r="N50" s="2"/>
      <c r="O50" s="2"/>
    </row>
    <row r="51" spans="1:15" s="1" customFormat="1" ht="15.5">
      <c r="A51" s="2"/>
      <c r="B51" s="2"/>
      <c r="C51" s="2"/>
      <c r="D51" s="2"/>
      <c r="E51" s="2"/>
      <c r="F51" s="2"/>
      <c r="G51" s="2"/>
      <c r="H51" s="2"/>
      <c r="I51" s="2"/>
      <c r="J51" s="2"/>
      <c r="K51" s="2"/>
      <c r="L51" s="2"/>
      <c r="M51" s="2"/>
      <c r="N51" s="2"/>
      <c r="O51" s="2"/>
    </row>
    <row r="52" spans="1:15" s="1" customFormat="1" ht="15.5">
      <c r="A52" s="2"/>
      <c r="B52" s="2"/>
      <c r="C52" s="2"/>
      <c r="D52" s="2"/>
      <c r="E52" s="2"/>
      <c r="F52" s="2"/>
      <c r="G52" s="2"/>
      <c r="H52" s="2"/>
      <c r="I52" s="2"/>
      <c r="J52" s="2"/>
      <c r="K52" s="2"/>
      <c r="L52" s="2"/>
      <c r="M52" s="2"/>
      <c r="N52" s="2"/>
      <c r="O52" s="2"/>
    </row>
    <row r="53" spans="1:15" s="1" customFormat="1" ht="15.5">
      <c r="A53" s="2"/>
      <c r="B53" s="2"/>
      <c r="C53" s="2"/>
      <c r="D53" s="2"/>
      <c r="E53" s="2"/>
      <c r="F53" s="2"/>
      <c r="G53" s="2"/>
      <c r="H53" s="2"/>
      <c r="I53" s="2"/>
      <c r="J53" s="2"/>
      <c r="K53" s="2"/>
      <c r="L53" s="2"/>
      <c r="M53" s="2"/>
      <c r="N53" s="2"/>
      <c r="O53" s="2"/>
    </row>
    <row r="54" spans="1:15" s="1" customFormat="1" ht="15.5">
      <c r="A54" s="2"/>
      <c r="B54" s="2"/>
      <c r="C54" s="2"/>
      <c r="D54" s="2"/>
      <c r="E54" s="2"/>
      <c r="F54" s="2"/>
      <c r="G54" s="2"/>
      <c r="H54" s="2"/>
      <c r="I54" s="2"/>
      <c r="J54" s="2"/>
      <c r="K54" s="2"/>
      <c r="L54" s="2"/>
      <c r="M54" s="2"/>
      <c r="N54" s="2"/>
      <c r="O54" s="2"/>
    </row>
    <row r="55" spans="1:15" s="1" customFormat="1" ht="15.5">
      <c r="A55" s="2"/>
      <c r="B55" s="2"/>
      <c r="C55" s="2"/>
      <c r="D55" s="2"/>
      <c r="E55" s="2"/>
      <c r="F55" s="2"/>
      <c r="G55" s="2"/>
      <c r="H55" s="2"/>
      <c r="I55" s="2"/>
      <c r="J55" s="2"/>
      <c r="K55" s="2"/>
      <c r="L55" s="2"/>
      <c r="M55" s="2"/>
      <c r="N55" s="2"/>
      <c r="O55" s="2"/>
    </row>
    <row r="56" spans="1:15" s="1" customFormat="1" ht="15.5">
      <c r="A56" s="425" t="s">
        <v>1268</v>
      </c>
      <c r="B56" s="425"/>
      <c r="C56" s="425"/>
      <c r="D56" s="425"/>
      <c r="E56" s="425"/>
      <c r="F56" s="425"/>
      <c r="G56" s="425"/>
      <c r="H56" s="2"/>
      <c r="I56" s="425" t="s">
        <v>1269</v>
      </c>
      <c r="J56" s="425"/>
      <c r="K56" s="425"/>
      <c r="L56" s="425"/>
      <c r="M56" s="425"/>
      <c r="N56" s="425"/>
      <c r="O56" s="2"/>
    </row>
    <row r="57" spans="1:15" s="1" customFormat="1" ht="15.5">
      <c r="A57" s="9"/>
      <c r="B57" s="9"/>
      <c r="C57" s="9"/>
      <c r="D57" s="9"/>
      <c r="E57" s="9"/>
      <c r="F57" s="9"/>
      <c r="G57" s="9"/>
      <c r="H57" s="2"/>
      <c r="I57" s="9"/>
      <c r="J57" s="9"/>
      <c r="K57" s="9"/>
      <c r="L57" s="9"/>
      <c r="M57" s="9"/>
      <c r="N57" s="9"/>
      <c r="O57" s="2"/>
    </row>
    <row r="58" spans="1:15" s="1" customFormat="1" ht="15.5">
      <c r="A58" s="2"/>
      <c r="B58" s="2"/>
      <c r="C58" s="2"/>
      <c r="D58" s="2"/>
      <c r="E58" s="2"/>
      <c r="F58" s="2"/>
      <c r="G58" s="2"/>
      <c r="H58" s="2"/>
      <c r="I58" s="2"/>
      <c r="J58" s="2"/>
      <c r="K58" s="2"/>
      <c r="L58" s="2"/>
      <c r="M58" s="2"/>
      <c r="N58" s="2"/>
      <c r="O58" s="2"/>
    </row>
    <row r="59" spans="1:15" s="1" customFormat="1" ht="15.5">
      <c r="A59" s="2"/>
      <c r="B59" s="2"/>
      <c r="C59" s="2"/>
      <c r="D59" s="2"/>
      <c r="E59" s="2"/>
      <c r="F59" s="2"/>
      <c r="G59" s="2"/>
      <c r="H59" s="2"/>
      <c r="I59" s="2"/>
      <c r="J59" s="2"/>
      <c r="K59" s="2"/>
      <c r="L59" s="2"/>
      <c r="M59" s="2"/>
      <c r="N59" s="2"/>
      <c r="O59" s="2"/>
    </row>
    <row r="60" spans="1:15" s="1" customFormat="1" ht="15.5">
      <c r="A60" s="2"/>
      <c r="B60" s="2"/>
      <c r="C60" s="2"/>
      <c r="D60" s="2"/>
      <c r="E60" s="2"/>
      <c r="F60" s="2"/>
      <c r="G60" s="2"/>
      <c r="H60" s="2"/>
      <c r="I60" s="2"/>
      <c r="J60" s="2"/>
      <c r="K60" s="2"/>
      <c r="L60" s="2"/>
      <c r="M60" s="2"/>
      <c r="N60" s="2"/>
      <c r="O60" s="2"/>
    </row>
    <row r="61" spans="1:15" s="1" customFormat="1" ht="15.5">
      <c r="A61" s="2"/>
      <c r="B61" s="2"/>
      <c r="C61" s="2"/>
      <c r="D61" s="2"/>
      <c r="E61" s="2"/>
      <c r="F61" s="2"/>
      <c r="G61" s="2"/>
      <c r="H61" s="2"/>
      <c r="I61" s="2"/>
      <c r="J61" s="2"/>
      <c r="K61" s="2"/>
      <c r="L61" s="2"/>
      <c r="M61" s="2"/>
      <c r="N61" s="2"/>
      <c r="O61" s="2"/>
    </row>
    <row r="62" spans="1:15" s="1" customFormat="1" ht="15.5">
      <c r="A62" s="2"/>
      <c r="B62" s="2"/>
      <c r="C62" s="2"/>
      <c r="D62" s="2"/>
      <c r="E62" s="2"/>
      <c r="F62" s="2"/>
      <c r="G62" s="2"/>
      <c r="H62" s="2"/>
      <c r="I62" s="2"/>
      <c r="J62" s="2"/>
      <c r="K62" s="2"/>
      <c r="L62" s="2"/>
      <c r="M62" s="2"/>
      <c r="N62" s="2"/>
      <c r="O62" s="2"/>
    </row>
    <row r="63" spans="1:15" s="1" customFormat="1" ht="15.5">
      <c r="A63" s="2"/>
      <c r="B63" s="2"/>
      <c r="C63" s="2"/>
      <c r="D63" s="2"/>
      <c r="E63" s="2"/>
      <c r="F63" s="2"/>
      <c r="G63" s="2"/>
      <c r="H63" s="2"/>
      <c r="I63" s="2"/>
      <c r="J63" s="2"/>
      <c r="K63" s="2"/>
      <c r="L63" s="2"/>
      <c r="M63" s="2"/>
      <c r="N63" s="2"/>
      <c r="O63" s="2"/>
    </row>
    <row r="64" spans="1:15" s="1" customFormat="1" ht="15.5">
      <c r="A64" s="2"/>
      <c r="B64" s="2"/>
      <c r="C64" s="2"/>
      <c r="D64" s="2"/>
      <c r="E64" s="2"/>
      <c r="F64" s="2"/>
      <c r="G64" s="2"/>
      <c r="H64" s="2"/>
      <c r="I64" s="2"/>
      <c r="J64" s="2"/>
      <c r="K64" s="2"/>
      <c r="L64" s="2"/>
      <c r="M64" s="2"/>
      <c r="N64" s="2"/>
      <c r="O64" s="2"/>
    </row>
    <row r="65" spans="1:15" s="1" customFormat="1" ht="15.5">
      <c r="A65" s="2"/>
      <c r="B65" s="2"/>
      <c r="C65" s="2"/>
      <c r="D65" s="2"/>
      <c r="E65" s="2"/>
      <c r="F65" s="2"/>
      <c r="G65" s="2"/>
      <c r="H65" s="2"/>
      <c r="I65" s="2"/>
      <c r="J65" s="2"/>
      <c r="K65" s="2"/>
      <c r="L65" s="2"/>
      <c r="M65" s="2"/>
      <c r="N65" s="2"/>
      <c r="O65" s="2"/>
    </row>
    <row r="66" spans="1:15" s="1" customFormat="1" ht="15.5">
      <c r="A66" s="2"/>
      <c r="B66" s="2"/>
      <c r="C66" s="2"/>
      <c r="D66" s="2"/>
      <c r="E66" s="2"/>
      <c r="F66" s="2"/>
      <c r="G66" s="2"/>
      <c r="H66" s="2"/>
      <c r="I66" s="2"/>
      <c r="J66" s="2"/>
      <c r="K66" s="2"/>
      <c r="L66" s="2"/>
      <c r="M66" s="2"/>
      <c r="N66" s="2"/>
      <c r="O66" s="2"/>
    </row>
    <row r="67" spans="1:15" s="1" customFormat="1" ht="15.5">
      <c r="A67" s="2"/>
      <c r="B67" s="2"/>
      <c r="C67" s="2"/>
      <c r="D67" s="2"/>
      <c r="E67" s="2"/>
      <c r="F67" s="2"/>
      <c r="G67" s="2"/>
      <c r="H67" s="2"/>
      <c r="I67" s="2"/>
      <c r="J67" s="2"/>
      <c r="K67" s="2"/>
      <c r="L67" s="2"/>
      <c r="M67" s="2"/>
      <c r="N67" s="2"/>
      <c r="O67" s="2"/>
    </row>
    <row r="73" spans="1:15">
      <c r="E73" s="425" t="s">
        <v>1269</v>
      </c>
      <c r="F73" s="425"/>
      <c r="G73" s="425"/>
      <c r="H73" s="425"/>
      <c r="I73" s="425"/>
      <c r="J73" s="425"/>
      <c r="K73" s="425"/>
    </row>
    <row r="77" spans="1:15" ht="30" customHeight="1">
      <c r="A77" s="12"/>
      <c r="B77" s="13" t="s">
        <v>7</v>
      </c>
      <c r="C77" s="14"/>
      <c r="D77" s="15"/>
      <c r="E77" s="15"/>
      <c r="F77" s="15"/>
      <c r="G77" s="15"/>
      <c r="H77" s="15"/>
      <c r="I77" s="15"/>
      <c r="J77" s="15"/>
      <c r="K77" s="15"/>
      <c r="L77" s="14"/>
      <c r="M77" s="14"/>
      <c r="N77" s="14"/>
      <c r="O77" s="16">
        <v>102</v>
      </c>
    </row>
  </sheetData>
  <mergeCells count="12">
    <mergeCell ref="A1:J1"/>
    <mergeCell ref="K1:N1"/>
    <mergeCell ref="E14:K14"/>
    <mergeCell ref="L14:O14"/>
    <mergeCell ref="F28:K28"/>
    <mergeCell ref="E73:K73"/>
    <mergeCell ref="B29:F29"/>
    <mergeCell ref="J29:O29"/>
    <mergeCell ref="A42:G42"/>
    <mergeCell ref="I42:O42"/>
    <mergeCell ref="A56:G56"/>
    <mergeCell ref="I56:N56"/>
  </mergeCells>
  <hyperlinks>
    <hyperlink ref="B77" r:id="rId1" tooltip="http://www.Z43-cable.vn" xr:uid="{00000000-0004-0000-6200-000000000000}"/>
  </hyperlinks>
  <pageMargins left="0.47222222222222199" right="0.47222222222222199" top="0.118055555555556" bottom="5.9027777777777797E-2" header="0" footer="0"/>
  <pageSetup paperSize="9" scale="65" orientation="portrait" r:id="rId2"/>
  <colBreaks count="1" manualBreakCount="1">
    <brk id="15" max="112" man="1"/>
  </colBreaks>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99</vt:i4>
      </vt:variant>
      <vt:variant>
        <vt:lpstr>Named Ranges</vt:lpstr>
      </vt:variant>
      <vt:variant>
        <vt:i4>99</vt:i4>
      </vt:variant>
    </vt:vector>
  </HeadingPairs>
  <TitlesOfParts>
    <vt:vector size="198" baseType="lpstr">
      <vt:lpstr>GIỚI THIÊU</vt:lpstr>
      <vt:lpstr>SPTB1</vt:lpstr>
      <vt:lpstr>SPTB@</vt:lpstr>
      <vt:lpstr>DĐĐMCU</vt:lpstr>
      <vt:lpstr>DĐĐM AL</vt:lpstr>
      <vt:lpstr>DĐĐM Nhiều lõi PVC</vt:lpstr>
      <vt:lpstr>DĐĐM Nhiều lõi XLPE</vt:lpstr>
      <vt:lpstr>BẢNG 6</vt:lpstr>
      <vt:lpstr>HỆ SỐ HIỆU CHỈNH</vt:lpstr>
      <vt:lpstr>HỆ SỐ HIỆU CHỈNH (2)</vt:lpstr>
      <vt:lpstr>dòng ngắn mạch</vt:lpstr>
      <vt:lpstr>VC</vt:lpstr>
      <vt:lpstr>VCM</vt:lpstr>
      <vt:lpstr>CVVM</vt:lpstr>
      <vt:lpstr>VCmo&amp;VCmd</vt:lpstr>
      <vt:lpstr>CF</vt:lpstr>
      <vt:lpstr>AL</vt:lpstr>
      <vt:lpstr>CV 450-750V</vt:lpstr>
      <vt:lpstr>CV0.6.1kv</vt:lpstr>
      <vt:lpstr>DuCV 0.6.1kv (2)</vt:lpstr>
      <vt:lpstr>TrCV 0.6.1kv (3)</vt:lpstr>
      <vt:lpstr>QuCV 0.6.1kv (2)</vt:lpstr>
      <vt:lpstr>CXV 1x</vt:lpstr>
      <vt:lpstr>CXV 2x</vt:lpstr>
      <vt:lpstr>CXV 3x</vt:lpstr>
      <vt:lpstr>CXV 4x</vt:lpstr>
      <vt:lpstr>CXV 5x</vt:lpstr>
      <vt:lpstr>CXV 3x +1x</vt:lpstr>
      <vt:lpstr>CXV 4x +1x</vt:lpstr>
      <vt:lpstr>CXV 3x+2x</vt:lpstr>
      <vt:lpstr>CVV 1x </vt:lpstr>
      <vt:lpstr>CVV 2</vt:lpstr>
      <vt:lpstr>CVV 3</vt:lpstr>
      <vt:lpstr>CVV 4</vt:lpstr>
      <vt:lpstr>CVV 5</vt:lpstr>
      <vt:lpstr>CXV-DATA 1x</vt:lpstr>
      <vt:lpstr>CXV-DSTA 2x</vt:lpstr>
      <vt:lpstr>CXV-DSTA 3</vt:lpstr>
      <vt:lpstr>CXV-DSTA 4</vt:lpstr>
      <vt:lpstr>CXV-DSTA 3x +1x)</vt:lpstr>
      <vt:lpstr>CVV-DATA 1x</vt:lpstr>
      <vt:lpstr>CVV-DSTA 2x</vt:lpstr>
      <vt:lpstr>CVV-DSTA 3x</vt:lpstr>
      <vt:lpstr>CVV-DSTA 3x +1x</vt:lpstr>
      <vt:lpstr>CVV-DSTA 4x</vt:lpstr>
      <vt:lpstr>AV0.6.1kv (2)</vt:lpstr>
      <vt:lpstr>ABC 2x 0.6.1kv (3)</vt:lpstr>
      <vt:lpstr>ABC 3x 0.6.1kV</vt:lpstr>
      <vt:lpstr>ABC 4x 0.6.1kV</vt:lpstr>
      <vt:lpstr>AXV 1x</vt:lpstr>
      <vt:lpstr>AXV 2x</vt:lpstr>
      <vt:lpstr>AXV 3x</vt:lpstr>
      <vt:lpstr>AXV 4x</vt:lpstr>
      <vt:lpstr>AXV 5x</vt:lpstr>
      <vt:lpstr>AXV 3x +1x</vt:lpstr>
      <vt:lpstr>AXV 4x +1x</vt:lpstr>
      <vt:lpstr>AXV 3x+2x</vt:lpstr>
      <vt:lpstr>DVV 0.61kV</vt:lpstr>
      <vt:lpstr>DVV 0.61kV (2)</vt:lpstr>
      <vt:lpstr>DVV 0.61kV (3)</vt:lpstr>
      <vt:lpstr>DVV.Sc 0.61kV (5)</vt:lpstr>
      <vt:lpstr>DVV.Sc 0.61kV (2)</vt:lpstr>
      <vt:lpstr>DVV.Sc 0.61kV (3)</vt:lpstr>
      <vt:lpstr>DXV 0.61kV (5)</vt:lpstr>
      <vt:lpstr>DXV 0.61kV (2)</vt:lpstr>
      <vt:lpstr>DXV 0.61kV (4)</vt:lpstr>
      <vt:lpstr>DXV.sc 0.61kV (6)</vt:lpstr>
      <vt:lpstr>DXV.sc 0.61kV (2)</vt:lpstr>
      <vt:lpstr>DXV.sc 0.61kV (3)</vt:lpstr>
      <vt:lpstr>DXV-FRN 0.61kV (3)</vt:lpstr>
      <vt:lpstr>DXV-FRN 0.61kV (2)</vt:lpstr>
      <vt:lpstr>DXV.Sc-FRN 0.61kV (4)</vt:lpstr>
      <vt:lpstr>DXV.Sc-FRN 0.61kV (2)</vt:lpstr>
      <vt:lpstr>CV-FR</vt:lpstr>
      <vt:lpstr>CXV-FR 1x</vt:lpstr>
      <vt:lpstr>CXV-FR 2x</vt:lpstr>
      <vt:lpstr>CXV-FR 3x</vt:lpstr>
      <vt:lpstr>CXV-FR 4x </vt:lpstr>
      <vt:lpstr>CXV-FR 3x +1x</vt:lpstr>
      <vt:lpstr>CXL 1xA</vt:lpstr>
      <vt:lpstr>CXL 2xA</vt:lpstr>
      <vt:lpstr>CXL 3xA</vt:lpstr>
      <vt:lpstr>CXL 4xA</vt:lpstr>
      <vt:lpstr>CXL 3xA +1xB</vt:lpstr>
      <vt:lpstr>CV-FRN</vt:lpstr>
      <vt:lpstr>CXV-FRN 1x</vt:lpstr>
      <vt:lpstr>CXV-FRN 2</vt:lpstr>
      <vt:lpstr>CXV-FRN 3</vt:lpstr>
      <vt:lpstr>CXV-FRN 4</vt:lpstr>
      <vt:lpstr>CXV-FRN 3x +1x</vt:lpstr>
      <vt:lpstr>CXL-FRN 1x</vt:lpstr>
      <vt:lpstr>CXL-FRN 2x</vt:lpstr>
      <vt:lpstr>CXL-FRN 3x</vt:lpstr>
      <vt:lpstr>CXL-FRN 4x</vt:lpstr>
      <vt:lpstr>CXL-FRN 3x +1x</vt:lpstr>
      <vt:lpstr>SPTB khác)</vt:lpstr>
      <vt:lpstr>CHỨNG CHỈ</vt:lpstr>
      <vt:lpstr>CHỨNG CHỈ (2)</vt:lpstr>
      <vt:lpstr>HƯỚNG DẪN</vt:lpstr>
      <vt:lpstr>'ABC 2x 0.6.1kv (3)'!Print_Area</vt:lpstr>
      <vt:lpstr>'ABC 3x 0.6.1kV'!Print_Area</vt:lpstr>
      <vt:lpstr>'ABC 4x 0.6.1kV'!Print_Area</vt:lpstr>
      <vt:lpstr>AL!Print_Area</vt:lpstr>
      <vt:lpstr>'AV0.6.1kv (2)'!Print_Area</vt:lpstr>
      <vt:lpstr>'AXV 1x'!Print_Area</vt:lpstr>
      <vt:lpstr>'AXV 2x'!Print_Area</vt:lpstr>
      <vt:lpstr>'AXV 3x'!Print_Area</vt:lpstr>
      <vt:lpstr>'AXV 3x +1x'!Print_Area</vt:lpstr>
      <vt:lpstr>'AXV 3x+2x'!Print_Area</vt:lpstr>
      <vt:lpstr>'AXV 4x'!Print_Area</vt:lpstr>
      <vt:lpstr>'AXV 4x +1x'!Print_Area</vt:lpstr>
      <vt:lpstr>'AXV 5x'!Print_Area</vt:lpstr>
      <vt:lpstr>'BẢNG 6'!Print_Area</vt:lpstr>
      <vt:lpstr>CF!Print_Area</vt:lpstr>
      <vt:lpstr>'CHỨNG CHỈ'!Print_Area</vt:lpstr>
      <vt:lpstr>'CHỨNG CHỈ (2)'!Print_Area</vt:lpstr>
      <vt:lpstr>'CV 450-750V'!Print_Area</vt:lpstr>
      <vt:lpstr>CV0.6.1kv!Print_Area</vt:lpstr>
      <vt:lpstr>'CV-FR'!Print_Area</vt:lpstr>
      <vt:lpstr>'CV-FRN'!Print_Area</vt:lpstr>
      <vt:lpstr>'CVV 1x '!Print_Area</vt:lpstr>
      <vt:lpstr>'CVV 2'!Print_Area</vt:lpstr>
      <vt:lpstr>'CVV 3'!Print_Area</vt:lpstr>
      <vt:lpstr>'CVV 4'!Print_Area</vt:lpstr>
      <vt:lpstr>'CVV 5'!Print_Area</vt:lpstr>
      <vt:lpstr>'CVV-DATA 1x'!Print_Area</vt:lpstr>
      <vt:lpstr>'CVV-DSTA 2x'!Print_Area</vt:lpstr>
      <vt:lpstr>'CVV-DSTA 3x'!Print_Area</vt:lpstr>
      <vt:lpstr>'CVV-DSTA 3x +1x'!Print_Area</vt:lpstr>
      <vt:lpstr>'CVV-DSTA 4x'!Print_Area</vt:lpstr>
      <vt:lpstr>CVVM!Print_Area</vt:lpstr>
      <vt:lpstr>'CXL 1xA'!Print_Area</vt:lpstr>
      <vt:lpstr>'CXL 2xA'!Print_Area</vt:lpstr>
      <vt:lpstr>'CXL 3xA'!Print_Area</vt:lpstr>
      <vt:lpstr>'CXL 3xA +1xB'!Print_Area</vt:lpstr>
      <vt:lpstr>'CXL 4xA'!Print_Area</vt:lpstr>
      <vt:lpstr>'CXL-FRN 1x'!Print_Area</vt:lpstr>
      <vt:lpstr>'CXL-FRN 2x'!Print_Area</vt:lpstr>
      <vt:lpstr>'CXL-FRN 3x'!Print_Area</vt:lpstr>
      <vt:lpstr>'CXL-FRN 3x +1x'!Print_Area</vt:lpstr>
      <vt:lpstr>'CXL-FRN 4x'!Print_Area</vt:lpstr>
      <vt:lpstr>'CXV 1x'!Print_Area</vt:lpstr>
      <vt:lpstr>'CXV 2x'!Print_Area</vt:lpstr>
      <vt:lpstr>'CXV 3x'!Print_Area</vt:lpstr>
      <vt:lpstr>'CXV 3x +1x'!Print_Area</vt:lpstr>
      <vt:lpstr>'CXV 3x+2x'!Print_Area</vt:lpstr>
      <vt:lpstr>'CXV 4x'!Print_Area</vt:lpstr>
      <vt:lpstr>'CXV 4x +1x'!Print_Area</vt:lpstr>
      <vt:lpstr>'CXV 5x'!Print_Area</vt:lpstr>
      <vt:lpstr>'CXV-DATA 1x'!Print_Area</vt:lpstr>
      <vt:lpstr>'CXV-DSTA 2x'!Print_Area</vt:lpstr>
      <vt:lpstr>'CXV-DSTA 3'!Print_Area</vt:lpstr>
      <vt:lpstr>'CXV-DSTA 3x +1x)'!Print_Area</vt:lpstr>
      <vt:lpstr>'CXV-DSTA 4'!Print_Area</vt:lpstr>
      <vt:lpstr>'CXV-FR 1x'!Print_Area</vt:lpstr>
      <vt:lpstr>'CXV-FR 2x'!Print_Area</vt:lpstr>
      <vt:lpstr>'CXV-FR 3x'!Print_Area</vt:lpstr>
      <vt:lpstr>'CXV-FR 3x +1x'!Print_Area</vt:lpstr>
      <vt:lpstr>'CXV-FR 4x '!Print_Area</vt:lpstr>
      <vt:lpstr>'CXV-FRN 1x'!Print_Area</vt:lpstr>
      <vt:lpstr>'CXV-FRN 2'!Print_Area</vt:lpstr>
      <vt:lpstr>'CXV-FRN 3'!Print_Area</vt:lpstr>
      <vt:lpstr>'CXV-FRN 3x +1x'!Print_Area</vt:lpstr>
      <vt:lpstr>'CXV-FRN 4'!Print_Area</vt:lpstr>
      <vt:lpstr>'DĐĐM AL'!Print_Area</vt:lpstr>
      <vt:lpstr>'DĐĐM Nhiều lõi PVC'!Print_Area</vt:lpstr>
      <vt:lpstr>'DĐĐM Nhiều lõi XLPE'!Print_Area</vt:lpstr>
      <vt:lpstr>DĐĐMCU!Print_Area</vt:lpstr>
      <vt:lpstr>'dòng ngắn mạch'!Print_Area</vt:lpstr>
      <vt:lpstr>'DuCV 0.6.1kv (2)'!Print_Area</vt:lpstr>
      <vt:lpstr>'DVV 0.61kV'!Print_Area</vt:lpstr>
      <vt:lpstr>'DVV 0.61kV (2)'!Print_Area</vt:lpstr>
      <vt:lpstr>'DVV 0.61kV (3)'!Print_Area</vt:lpstr>
      <vt:lpstr>'DVV.Sc 0.61kV (2)'!Print_Area</vt:lpstr>
      <vt:lpstr>'DVV.Sc 0.61kV (3)'!Print_Area</vt:lpstr>
      <vt:lpstr>'DVV.Sc 0.61kV (5)'!Print_Area</vt:lpstr>
      <vt:lpstr>'DXV 0.61kV (2)'!Print_Area</vt:lpstr>
      <vt:lpstr>'DXV 0.61kV (4)'!Print_Area</vt:lpstr>
      <vt:lpstr>'DXV 0.61kV (5)'!Print_Area</vt:lpstr>
      <vt:lpstr>'DXV.sc 0.61kV (2)'!Print_Area</vt:lpstr>
      <vt:lpstr>'DXV.sc 0.61kV (3)'!Print_Area</vt:lpstr>
      <vt:lpstr>'DXV.sc 0.61kV (6)'!Print_Area</vt:lpstr>
      <vt:lpstr>'DXV.Sc-FRN 0.61kV (2)'!Print_Area</vt:lpstr>
      <vt:lpstr>'DXV.Sc-FRN 0.61kV (4)'!Print_Area</vt:lpstr>
      <vt:lpstr>'DXV-FRN 0.61kV (2)'!Print_Area</vt:lpstr>
      <vt:lpstr>'DXV-FRN 0.61kV (3)'!Print_Area</vt:lpstr>
      <vt:lpstr>'GIỚI THIÊU'!Print_Area</vt:lpstr>
      <vt:lpstr>'HỆ SỐ HIỆU CHỈNH'!Print_Area</vt:lpstr>
      <vt:lpstr>'HỆ SỐ HIỆU CHỈNH (2)'!Print_Area</vt:lpstr>
      <vt:lpstr>'HƯỚNG DẪN'!Print_Area</vt:lpstr>
      <vt:lpstr>'QuCV 0.6.1kv (2)'!Print_Area</vt:lpstr>
      <vt:lpstr>'SPTB khác)'!Print_Area</vt:lpstr>
      <vt:lpstr>'SPTB@'!Print_Area</vt:lpstr>
      <vt:lpstr>SPTB1!Print_Area</vt:lpstr>
      <vt:lpstr>'TrCV 0.6.1kv (3)'!Print_Area</vt:lpstr>
      <vt:lpstr>VC!Print_Area</vt:lpstr>
      <vt:lpstr>VCM!Print_Area</vt:lpstr>
      <vt:lpstr>'VCmo&amp;VCmd'!Print_Area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dc:creator>
  <cp:lastModifiedBy>Administrator</cp:lastModifiedBy>
  <cp:lastPrinted>2026-03-10T09:59:33Z</cp:lastPrinted>
  <dcterms:created xsi:type="dcterms:W3CDTF">2024-08-16T09:36:00Z</dcterms:created>
  <dcterms:modified xsi:type="dcterms:W3CDTF">2026-03-11T00:51:12Z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01F362EFCA44490885FF95DD265C5EA7_12</vt:lpwstr>
  </property>
  <property fmtid="{D5CDD505-2E9C-101B-9397-08002B2CF9AE}" pid="3" name="KSOProductBuildVer">
    <vt:lpwstr>1033-12.2.0.18165</vt:lpwstr>
  </property>
  <property fmtid="{D5CDD505-2E9C-101B-9397-08002B2CF9AE}" pid="4" name="KSOReadingLayout">
    <vt:bool>false</vt:bool>
  </property>
</Properties>
</file>